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1\Новая папка\"/>
    </mc:Choice>
  </mc:AlternateContent>
  <bookViews>
    <workbookView xWindow="0" yWindow="0" windowWidth="19200" windowHeight="11595" tabRatio="690"/>
  </bookViews>
  <sheets>
    <sheet name="Титул" sheetId="1" r:id="rId1"/>
    <sheet name="29.01.07" sheetId="2" r:id="rId2"/>
    <sheet name="Практики" sheetId="3" r:id="rId3"/>
  </sheets>
  <definedNames>
    <definedName name="__xlnm.Print_Area" localSheetId="1">'29.01.07'!$A$1:$P$65</definedName>
    <definedName name="__xlnm.Print_Area" localSheetId="2">Практики!$A$1:$D$96</definedName>
    <definedName name="__xlnm.Print_Area" localSheetId="0">Титул!$A$1:$BK$24</definedName>
    <definedName name="__xlnm.Print_Area_0" localSheetId="1">'29.01.07'!$A$1:$P$65</definedName>
    <definedName name="__xlnm.Print_Area_0" localSheetId="2">Практики!$A$1:$D$96</definedName>
    <definedName name="__xlnm.Print_Area_0" localSheetId="0">Титул!$A$1:$BK$24</definedName>
    <definedName name="__xlnm.Print_Area_0_0" localSheetId="1">'29.01.07'!$A$1:$P$65</definedName>
    <definedName name="__xlnm.Print_Area_0_0" localSheetId="2">Практики!$A$1:$D$96</definedName>
    <definedName name="__xlnm.Print_Area_0_0" localSheetId="0">Титул!$A$1:$BK$24</definedName>
    <definedName name="Excel_BuiltIn_Print_Area_2_1" localSheetId="1">'29.01.07'!$A$1:$O$65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'29.01.07'!$A$1:$P$65</definedName>
    <definedName name="_xlnm.Print_Area" localSheetId="2">Практики!$A$1:$D$93</definedName>
    <definedName name="_xlnm.Print_Area" localSheetId="0">Титул!$A$1:$BK$24</definedName>
  </definedNames>
  <calcPr calcId="162913" iterateDelta="1E-4"/>
</workbook>
</file>

<file path=xl/calcChain.xml><?xml version="1.0" encoding="utf-8"?>
<calcChain xmlns="http://schemas.openxmlformats.org/spreadsheetml/2006/main">
  <c r="E14" i="2" l="1"/>
  <c r="E11" i="2"/>
  <c r="F19" i="2"/>
  <c r="G19" i="2"/>
  <c r="H47" i="2"/>
  <c r="H43" i="2"/>
  <c r="H39" i="2"/>
  <c r="E47" i="2"/>
  <c r="E39" i="2"/>
  <c r="E38" i="2"/>
  <c r="F40" i="2"/>
  <c r="F39" i="2"/>
  <c r="F38" i="2"/>
  <c r="E43" i="2"/>
  <c r="H35" i="2"/>
  <c r="H28" i="2"/>
  <c r="H53" i="2"/>
  <c r="E35" i="2"/>
  <c r="F36" i="2"/>
  <c r="D36" i="2"/>
  <c r="D35" i="2"/>
  <c r="G36" i="2"/>
  <c r="G35" i="2"/>
  <c r="BK15" i="1"/>
  <c r="BK16" i="1"/>
  <c r="BK14" i="1"/>
  <c r="BK17" i="1"/>
  <c r="BE17" i="1"/>
  <c r="BF17" i="1"/>
  <c r="BG17" i="1"/>
  <c r="BH17" i="1"/>
  <c r="BI17" i="1"/>
  <c r="BJ17" i="1"/>
  <c r="BD17" i="1"/>
  <c r="E26" i="2"/>
  <c r="E23" i="2"/>
  <c r="E10" i="2"/>
  <c r="H23" i="2"/>
  <c r="H14" i="2"/>
  <c r="H10" i="2"/>
  <c r="L53" i="2"/>
  <c r="L58" i="2"/>
  <c r="K54" i="2"/>
  <c r="J54" i="2"/>
  <c r="F25" i="2"/>
  <c r="H26" i="2"/>
  <c r="H11" i="2"/>
  <c r="F24" i="2"/>
  <c r="G24" i="2"/>
  <c r="G23" i="2"/>
  <c r="F12" i="2"/>
  <c r="G12" i="2"/>
  <c r="F13" i="2"/>
  <c r="G13" i="2"/>
  <c r="F15" i="2"/>
  <c r="D15" i="2"/>
  <c r="F16" i="2"/>
  <c r="D16" i="2"/>
  <c r="F17" i="2"/>
  <c r="G17" i="2"/>
  <c r="D17" i="2"/>
  <c r="F18" i="2"/>
  <c r="D18" i="2"/>
  <c r="F20" i="2"/>
  <c r="D20" i="2"/>
  <c r="E21" i="2"/>
  <c r="H21" i="2"/>
  <c r="I21" i="2"/>
  <c r="I11" i="2"/>
  <c r="I10" i="2"/>
  <c r="I53" i="2"/>
  <c r="F22" i="2"/>
  <c r="D22" i="2"/>
  <c r="I23" i="2"/>
  <c r="D25" i="2"/>
  <c r="I26" i="2"/>
  <c r="F27" i="2"/>
  <c r="F26" i="2"/>
  <c r="I28" i="2"/>
  <c r="F29" i="2"/>
  <c r="D29" i="2"/>
  <c r="D28" i="2"/>
  <c r="F30" i="2"/>
  <c r="D30" i="2"/>
  <c r="F31" i="2"/>
  <c r="D31" i="2"/>
  <c r="F32" i="2"/>
  <c r="G32" i="2"/>
  <c r="D32" i="2"/>
  <c r="F33" i="2"/>
  <c r="D33" i="2"/>
  <c r="F34" i="2"/>
  <c r="D34" i="2"/>
  <c r="E28" i="2"/>
  <c r="F37" i="2"/>
  <c r="G37" i="2"/>
  <c r="I39" i="2"/>
  <c r="D41" i="2"/>
  <c r="D42" i="2"/>
  <c r="I43" i="2"/>
  <c r="I38" i="2"/>
  <c r="F44" i="2"/>
  <c r="D44" i="2"/>
  <c r="D43" i="2"/>
  <c r="D45" i="2"/>
  <c r="D46" i="2"/>
  <c r="F48" i="2"/>
  <c r="G48" i="2"/>
  <c r="G47" i="2"/>
  <c r="D48" i="2"/>
  <c r="D47" i="2"/>
  <c r="D49" i="2"/>
  <c r="G49" i="2"/>
  <c r="D50" i="2"/>
  <c r="E51" i="2"/>
  <c r="E53" i="2"/>
  <c r="H51" i="2"/>
  <c r="I51" i="2"/>
  <c r="I47" i="2"/>
  <c r="F52" i="2"/>
  <c r="F51" i="2"/>
  <c r="J53" i="2"/>
  <c r="J58" i="2"/>
  <c r="K53" i="2"/>
  <c r="K58" i="2"/>
  <c r="M53" i="2"/>
  <c r="M58" i="2"/>
  <c r="N53" i="2"/>
  <c r="N58" i="2"/>
  <c r="O53" i="2"/>
  <c r="O58" i="2"/>
  <c r="L54" i="2"/>
  <c r="M54" i="2"/>
  <c r="N54" i="2"/>
  <c r="O54" i="2"/>
  <c r="G30" i="2"/>
  <c r="F43" i="2"/>
  <c r="H38" i="2"/>
  <c r="F11" i="2"/>
  <c r="G44" i="2"/>
  <c r="G43" i="2"/>
  <c r="G34" i="2"/>
  <c r="G16" i="2"/>
  <c r="G31" i="2"/>
  <c r="G27" i="2"/>
  <c r="D27" i="2"/>
  <c r="G25" i="2"/>
  <c r="G26" i="2"/>
  <c r="G15" i="2"/>
  <c r="G20" i="2"/>
  <c r="G33" i="2"/>
  <c r="D12" i="2"/>
  <c r="D37" i="2"/>
  <c r="F14" i="2"/>
  <c r="D19" i="2"/>
  <c r="F47" i="2"/>
  <c r="G11" i="2"/>
  <c r="D14" i="2"/>
  <c r="D40" i="2"/>
  <c r="D39" i="2"/>
  <c r="D38" i="2"/>
  <c r="D24" i="2"/>
  <c r="D23" i="2"/>
  <c r="D13" i="2"/>
  <c r="D11" i="2"/>
  <c r="D26" i="2"/>
  <c r="G40" i="2"/>
  <c r="G39" i="2"/>
  <c r="G38" i="2"/>
  <c r="D52" i="2"/>
  <c r="D51" i="2"/>
  <c r="F35" i="2"/>
  <c r="F28" i="2"/>
  <c r="F53" i="2"/>
  <c r="G18" i="2"/>
  <c r="G14" i="2"/>
  <c r="G52" i="2"/>
  <c r="G51" i="2"/>
  <c r="F21" i="2"/>
  <c r="F10" i="2"/>
  <c r="G29" i="2"/>
  <c r="G28" i="2"/>
  <c r="G22" i="2"/>
  <c r="G21" i="2"/>
  <c r="F23" i="2"/>
  <c r="D21" i="2"/>
  <c r="D10" i="2"/>
  <c r="D53" i="2"/>
  <c r="G10" i="2"/>
  <c r="G53" i="2"/>
</calcChain>
</file>

<file path=xl/sharedStrings.xml><?xml version="1.0" encoding="utf-8"?>
<sst xmlns="http://schemas.openxmlformats.org/spreadsheetml/2006/main" count="303" uniqueCount="223">
  <si>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</si>
  <si>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</si>
  <si>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</si>
  <si>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</si>
  <si>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</si>
  <si>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</si>
  <si>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</si>
  <si>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</si>
  <si>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</si>
  <si>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</si>
  <si>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</si>
  <si>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</si>
  <si>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</si>
  <si>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</si>
  <si>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</si>
  <si>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</si>
  <si>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</si>
  <si>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</si>
  <si>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</si>
  <si>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</si>
  <si>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</si>
  <si>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</si>
  <si>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</si>
  <si>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</si>
  <si>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</si>
  <si>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точная</t>
  </si>
  <si>
    <t>итоговая</t>
  </si>
  <si>
    <t>кулы</t>
  </si>
  <si>
    <t>междисциплинарным</t>
  </si>
  <si>
    <t>специальности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</si>
  <si>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</si>
  <si>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</si>
  <si>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</si>
  <si>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</si>
  <si>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</si>
  <si>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</si>
  <si>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</si>
  <si>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III</t>
  </si>
  <si>
    <t>+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</si>
  <si>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</si>
  <si>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</si>
  <si>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</si>
  <si>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</si>
  <si>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</si>
  <si>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</si>
  <si>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</si>
  <si>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</si>
  <si>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</si>
  <si>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</si>
  <si>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</si>
  <si>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</si>
  <si>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</si>
  <si>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</si>
  <si>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</si>
  <si>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</si>
  <si>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</si>
  <si>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</si>
  <si>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</si>
  <si>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</si>
  <si>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</si>
  <si>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</si>
  <si>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</si>
  <si>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</si>
  <si>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</si>
  <si>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</si>
  <si>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</si>
  <si>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</si>
  <si>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</si>
  <si>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</si>
  <si>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</si>
  <si>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</si>
  <si>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</si>
  <si>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</si>
  <si>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</si>
  <si>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</si>
  <si>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</si>
  <si>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</si>
  <si>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Основы безопасности жизнедеятельности</t>
  </si>
  <si>
    <t>-, ДЗ</t>
  </si>
  <si>
    <t>Профильные дисциплины по выбору обучающихся из обязательных предметных областей</t>
  </si>
  <si>
    <t>Информатика</t>
  </si>
  <si>
    <t>Базовые  дисциплины по выбору  обучающихся из обязательных предметных областей</t>
  </si>
  <si>
    <t>ДЗ</t>
  </si>
  <si>
    <t>Вариативная часть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</si>
  <si>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</si>
  <si>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</si>
  <si>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</si>
  <si>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</si>
  <si>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</si>
  <si>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</si>
  <si>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</si>
  <si>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</si>
  <si>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</si>
  <si>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</si>
  <si>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ОП.08</t>
  </si>
  <si>
    <t>ПМ.00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</si>
  <si>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</si>
  <si>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</si>
  <si>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</si>
  <si>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</si>
  <si>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</si>
  <si>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</si>
  <si>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 xml:space="preserve">Производственная практика </t>
  </si>
  <si>
    <t>З</t>
  </si>
  <si>
    <t>144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</si>
  <si>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</si>
  <si>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</si>
  <si>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</si>
  <si>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</si>
  <si>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</si>
  <si>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</si>
  <si>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</si>
  <si>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</si>
  <si>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180</t>
  </si>
  <si>
    <t>Всего:</t>
  </si>
  <si>
    <t>ГИА</t>
  </si>
  <si>
    <t>Государственная итоговая аттестация</t>
  </si>
  <si>
    <t>дисциплин и МДК</t>
  </si>
  <si>
    <t>учебной практики</t>
  </si>
  <si>
    <t>Государственная итоговая аттестация (ГИА)</t>
  </si>
  <si>
    <t>производственной практики</t>
  </si>
  <si>
    <t>экзаменов</t>
  </si>
  <si>
    <t>дифференцирован ных зачетов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</si>
  <si>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</si>
  <si>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</si>
  <si>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</si>
  <si>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</si>
  <si>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</si>
  <si>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</si>
  <si>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 xml:space="preserve">5.1 Нормативная база реализации ООП </t>
  </si>
  <si>
    <t>5.2 Организация учебного процесса и режим занятий</t>
  </si>
  <si>
    <t>Материаловедения</t>
  </si>
  <si>
    <t>5.3 Общеобразовательный цикл</t>
  </si>
  <si>
    <t>Мастерские</t>
  </si>
  <si>
    <t>Спортивный комплекс</t>
  </si>
  <si>
    <t>Спортивный зал</t>
  </si>
  <si>
    <t>5.4 Формирование вариативной части ООП</t>
  </si>
  <si>
    <t>Стрелковый тир</t>
  </si>
  <si>
    <t>Актовый зал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</si>
  <si>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</si>
  <si>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</si>
  <si>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>5.6 Порядок аттестации обучающихся</t>
  </si>
  <si>
    <t>5.6.1 Формы проведения текущего контроля и промежуточной аттестации</t>
  </si>
  <si>
    <t>5.6.2 Формы государственной итоговой аттестации</t>
  </si>
  <si>
    <t>С о г л а с о в а н о:</t>
  </si>
  <si>
    <t>Обществознание (вкл. экономику и право)</t>
  </si>
  <si>
    <t>Экономика организации</t>
  </si>
  <si>
    <t>Основы деловой культуры</t>
  </si>
  <si>
    <t>Основы материаловедения</t>
  </si>
  <si>
    <t>Основы конструирования и моделирования одежды</t>
  </si>
  <si>
    <t>Основы художественного проектирования одежды</t>
  </si>
  <si>
    <t>Технология пошива швейных изделий по индивидуальным заказам</t>
  </si>
  <si>
    <t>Дефектация швейных изделий</t>
  </si>
  <si>
    <t>Технология ремонта и обновления швейных изделий</t>
  </si>
  <si>
    <t>ФК.00</t>
  </si>
  <si>
    <t>ФК.01</t>
  </si>
  <si>
    <t>Ремонт и обновление швейных изделий</t>
  </si>
  <si>
    <t>1.1. ГИА проводится в форме защиты выпускной квалификационной работы на 42-43 неделе 6 семестра</t>
  </si>
  <si>
    <t>Устранение дефектов с учетом свойств ткани</t>
  </si>
  <si>
    <t>288</t>
  </si>
  <si>
    <t>360</t>
  </si>
  <si>
    <t>Художественная вышивка изделий из ткани</t>
  </si>
  <si>
    <t>ОУД.08</t>
  </si>
  <si>
    <t>ОУД.09</t>
  </si>
  <si>
    <t>ОУД.10</t>
  </si>
  <si>
    <t>ОУД.11</t>
  </si>
  <si>
    <t>ОУД.12</t>
  </si>
  <si>
    <t>пред-</t>
  </si>
  <si>
    <t>дипломная</t>
  </si>
  <si>
    <t>-/6ДЗ/-/2Э/-</t>
  </si>
  <si>
    <t>-, ДЗ, ДЗ</t>
  </si>
  <si>
    <t>Э(П), Э(П), Э(П)</t>
  </si>
  <si>
    <t>З, З, ДЗ</t>
  </si>
  <si>
    <t>-, ДЗ, Э(У)</t>
  </si>
  <si>
    <t>4З/ 17ДЗ/ 8Э/ -</t>
  </si>
  <si>
    <t>Э (У)</t>
  </si>
  <si>
    <t xml:space="preserve"> </t>
  </si>
  <si>
    <t>Экономики организации</t>
  </si>
  <si>
    <t>Деловой культуры</t>
  </si>
  <si>
    <t>Основы художественного проектирования</t>
  </si>
  <si>
    <t>Швейная</t>
  </si>
  <si>
    <t xml:space="preserve">Залы </t>
  </si>
  <si>
    <t>Библиотека, читальный зал с выходом в Интернет</t>
  </si>
  <si>
    <t xml:space="preserve">
</t>
  </si>
  <si>
    <t>Заместитель директора</t>
  </si>
  <si>
    <t>Ж.А. Горячева</t>
  </si>
  <si>
    <t>Математика</t>
  </si>
  <si>
    <t>К.00</t>
  </si>
  <si>
    <t>Консультации</t>
  </si>
  <si>
    <t>Астрономия</t>
  </si>
  <si>
    <t>ОУД.07</t>
  </si>
  <si>
    <t>Родная литература</t>
  </si>
  <si>
    <t>1З/2ДЗ/-/1Экв</t>
  </si>
  <si>
    <t>3З/16ДЗ/-/3Экв</t>
  </si>
  <si>
    <t>100 час</t>
  </si>
  <si>
    <t>2 нед</t>
  </si>
  <si>
    <t>Введение в профессию</t>
  </si>
  <si>
    <t>Безопасности жизнедеятельности и охраны труда</t>
  </si>
  <si>
    <t>Открытый стадион широкого профиля с элементами полосы препятствий</t>
  </si>
  <si>
    <t>Настоящий учебный план основной профессиональной образовательной программы подготовки квалифицированных рабочих и служащих по профессии 29.01.07 Портной разработан на основе Федерального государственного образовательного стандарта по профессии среднего профессионального образования (далее – СПО), утвержденного приказом Министерства образования и науки Российской Федерации от 2 августа 2013 года № 770 и на основе федерального государственного стандарта среднего общего образования, реализуемого в пределах образовательной программы с учетом технического профиля получаемого профессионального образования.</t>
  </si>
  <si>
    <t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обучающихся составляет 36 академических часа в неделю, объем аудиторной учебной нагрузки обучающихся составляет 54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</t>
  </si>
  <si>
    <t>ДЗ, ДЗ, Э(П)</t>
  </si>
  <si>
    <t>ОУД.12 Введение в профессию - 225</t>
  </si>
  <si>
    <t>ОУД.08 Информатика - 45</t>
  </si>
  <si>
    <t>Интернет-маркетинг и продвижение услуг</t>
  </si>
  <si>
    <t>ОП.07 Интернет-маркетинг и продвижение услуг - 48</t>
  </si>
  <si>
    <t>ОП.08 Художественная вышивка изделий из ткани - 48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</si>
  <si>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аттестации,утвержденным директором коллледжа,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
Формами промежуточной аттестации являются: зачет, дифференцированный зачет, экзамен, квалификационный экзамен. Зачеты, дифференцированные зачеты и проводятся за счет часов, отведенных на изучение дисциплин и междисциплинарных курсов. 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</si>
  <si>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Положением о государственной итоговой аттестации, утвержденным директором колледжа.
Государственная итоговая аттестация проводится в форме защиты выпускной квалификационной работы.</t>
  </si>
  <si>
    <t xml:space="preserve">Получение среднего общего образования в пределах программы подготовки специалистов среднего звена по профессии 29.01.07 Портной реализуется в соответствии с приказом Минобрнауки России от 17 мая 2012 года № 413 «Об утверждении федерального государственного стандарта среднего общего образования» (ред. от 29.06.2017) и письма Минобнауки Россииот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 среднего профессионального образования».
Нормативный срок освоения ООП СПО при очной форме обучения образования для лиц, обучающихся на базе основного общего образования с получением среднего общего образования, увеличен на 82 недели из расчета: теоретическое обучение (при обязательной учебной нагрузке 36 часов в неделю) – 57 нед., промежуточная аттестация – 3 нед., каникулярное время – 22 нед. Учебное время, отведенное на теоретическое обучение в объеме 2052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профессиональной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Качество освоения программ учебных дисциплин общеобразовательного цикла ООП СПО оценивается в процессе текущего контроля и промежуточной аттестации. Текущий контроль проводится в пределах учебного времени, отведенного на освоение соответствующих учебных дисциплин, как традиционными, так и инновационными методами, включая компьютерные технологии. Промежуточная аттестация проводится в форме дифференцированных зачетов и экзаменов: дифференцированные зачеты – за счет времени, отведенного на общеобразовательную дисциплину, экзамены – за счет времени, выделенного ФГОС СПО. Экзамены проходят по русскому языку, математике, информатике и обществознанию. По русскому языку, математике, информатике  – в письменной форме, по обществознанию – в устной. </t>
  </si>
  <si>
    <t xml:space="preserve">Объем времени вариативной части ООП составляет: всего -  414 (276) часа, по общеобразовательному циклу - 270 (180) час,  по учебному циклу ППКРС - 216 (144) часов. Эти часы использованы на увеличение объема времени, отведенного на освоение обязательной части ООП, а также  предметов и дисциплин, введенных в учебный план в учетом потребности специалистов данного профиля в освоении дополнительных профессиональных компетенций, и в соответствии с потребностями регионального рынка труда.  </t>
  </si>
  <si>
    <r>
      <rPr>
        <b/>
        <sz val="10"/>
        <color indexed="8"/>
        <rFont val="Times New Roman"/>
        <family val="1"/>
        <charset val="204"/>
      </rPr>
      <t>Физическая культура</t>
    </r>
    <r>
      <rPr>
        <sz val="10"/>
        <color indexed="8"/>
        <rFont val="Times New Roman"/>
        <family val="1"/>
        <charset val="204"/>
      </rPr>
      <t xml:space="preserve"> - 8</t>
    </r>
  </si>
  <si>
    <t>ПМ.01. Пошив швейных изделий по индивидульным заказам - 6</t>
  </si>
  <si>
    <t>ОП.03 Основы материаловедения - 12</t>
  </si>
  <si>
    <t>ОП.04 Основы конструирования и моделирования одежды - 12</t>
  </si>
  <si>
    <t>ОП.05 Основы художественного проектирования одежды - 10</t>
  </si>
  <si>
    <t>Общеобразовательный цикл</t>
  </si>
  <si>
    <t>КДЗ</t>
  </si>
  <si>
    <t>-,КДЗ</t>
  </si>
  <si>
    <t>-, З, ДЗ</t>
  </si>
  <si>
    <t>ОБЩЕПРОФЕССИОНАЛЬНЫЙ ЦИКЛ</t>
  </si>
  <si>
    <t>ПРОФЕССИОНАЛЬНЫЙ ЦИКЛ</t>
  </si>
  <si>
    <t>Пошив швейных изделий по индивидуальным заказам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</si>
</sst>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1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sz val="10"/>
      <name val="Times New Roman Cyr"/>
      <charset val="204"/>
    </font>
    <font>
      <b/>
      <sz val="11"/>
      <color indexed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2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2" fontId="6" fillId="0" borderId="21" xfId="0" applyNumberFormat="1" applyFont="1" applyBorder="1" applyAlignment="1">
      <alignment shrinkToFit="1"/>
    </xf>
    <xf numFmtId="49" fontId="6" fillId="0" borderId="21" xfId="0" applyNumberFormat="1" applyFont="1" applyBorder="1" applyAlignment="1">
      <alignment shrinkToFit="1"/>
    </xf>
    <xf numFmtId="0" fontId="3" fillId="0" borderId="21" xfId="0" applyFont="1" applyBorder="1" applyAlignment="1">
      <alignment shrinkToFit="1"/>
    </xf>
    <xf numFmtId="0" fontId="15" fillId="0" borderId="21" xfId="0" applyFont="1" applyBorder="1" applyAlignment="1">
      <alignment horizontal="center" shrinkToFit="1"/>
    </xf>
    <xf numFmtId="0" fontId="15" fillId="0" borderId="21" xfId="0" applyFont="1" applyBorder="1" applyAlignment="1">
      <alignment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2" fontId="6" fillId="0" borderId="16" xfId="0" applyNumberFormat="1" applyFont="1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20" fillId="0" borderId="0" xfId="1" applyFont="1"/>
    <xf numFmtId="0" fontId="21" fillId="0" borderId="0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19" fillId="0" borderId="8" xfId="1" applyFont="1" applyBorder="1"/>
    <xf numFmtId="0" fontId="21" fillId="0" borderId="0" xfId="1" applyFont="1" applyAlignment="1">
      <alignment horizontal="center"/>
    </xf>
    <xf numFmtId="0" fontId="21" fillId="0" borderId="30" xfId="1" applyFont="1" applyBorder="1" applyAlignment="1">
      <alignment horizontal="center"/>
    </xf>
    <xf numFmtId="0" fontId="21" fillId="0" borderId="8" xfId="1" applyFont="1" applyBorder="1" applyAlignment="1">
      <alignment horizontal="left" vertical="center"/>
    </xf>
    <xf numFmtId="0" fontId="21" fillId="0" borderId="31" xfId="1" applyFont="1" applyBorder="1" applyAlignment="1">
      <alignment horizontal="center"/>
    </xf>
    <xf numFmtId="0" fontId="21" fillId="0" borderId="8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/>
    </xf>
    <xf numFmtId="0" fontId="21" fillId="0" borderId="0" xfId="1" applyFont="1"/>
    <xf numFmtId="0" fontId="21" fillId="0" borderId="8" xfId="1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1" fontId="22" fillId="0" borderId="13" xfId="1" applyNumberFormat="1" applyFont="1" applyBorder="1" applyAlignment="1" applyProtection="1">
      <alignment horizontal="left"/>
      <protection locked="0"/>
    </xf>
    <xf numFmtId="1" fontId="22" fillId="0" borderId="13" xfId="1" applyNumberFormat="1" applyFont="1" applyBorder="1" applyAlignment="1" applyProtection="1">
      <alignment wrapText="1"/>
      <protection locked="0"/>
    </xf>
    <xf numFmtId="49" fontId="22" fillId="0" borderId="21" xfId="1" applyNumberFormat="1" applyFont="1" applyBorder="1" applyAlignment="1" applyProtection="1">
      <alignment horizontal="center" vertical="center"/>
      <protection locked="0"/>
    </xf>
    <xf numFmtId="1" fontId="22" fillId="0" borderId="21" xfId="1" applyNumberFormat="1" applyFont="1" applyBorder="1" applyAlignment="1">
      <alignment horizontal="center" vertical="center"/>
    </xf>
    <xf numFmtId="0" fontId="21" fillId="0" borderId="21" xfId="1" applyFont="1" applyBorder="1" applyAlignment="1" applyProtection="1">
      <alignment horizontal="center" vertical="center"/>
      <protection locked="0"/>
    </xf>
    <xf numFmtId="1" fontId="22" fillId="0" borderId="21" xfId="1" applyNumberFormat="1" applyFont="1" applyBorder="1" applyAlignment="1" applyProtection="1">
      <alignment horizontal="left"/>
      <protection locked="0"/>
    </xf>
    <xf numFmtId="1" fontId="22" fillId="0" borderId="21" xfId="1" applyNumberFormat="1" applyFont="1" applyBorder="1" applyAlignment="1" applyProtection="1">
      <alignment wrapText="1"/>
      <protection locked="0"/>
    </xf>
    <xf numFmtId="1" fontId="22" fillId="2" borderId="21" xfId="1" applyNumberFormat="1" applyFont="1" applyFill="1" applyBorder="1" applyAlignment="1">
      <alignment horizontal="center" vertical="center"/>
    </xf>
    <xf numFmtId="1" fontId="21" fillId="0" borderId="21" xfId="1" applyNumberFormat="1" applyFont="1" applyBorder="1" applyAlignment="1" applyProtection="1">
      <alignment horizontal="center" vertical="center"/>
      <protection locked="0"/>
    </xf>
    <xf numFmtId="1" fontId="21" fillId="0" borderId="21" xfId="1" applyNumberFormat="1" applyFont="1" applyBorder="1" applyAlignment="1" applyProtection="1">
      <alignment horizontal="left"/>
      <protection locked="0"/>
    </xf>
    <xf numFmtId="1" fontId="21" fillId="0" borderId="32" xfId="1" applyNumberFormat="1" applyFont="1" applyBorder="1" applyAlignment="1" applyProtection="1">
      <alignment wrapText="1"/>
      <protection locked="0"/>
    </xf>
    <xf numFmtId="49" fontId="21" fillId="0" borderId="21" xfId="1" applyNumberFormat="1" applyFont="1" applyBorder="1" applyAlignment="1" applyProtection="1">
      <alignment horizontal="center" vertical="center"/>
      <protection locked="0"/>
    </xf>
    <xf numFmtId="1" fontId="21" fillId="2" borderId="21" xfId="1" applyNumberFormat="1" applyFont="1" applyFill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1" fontId="22" fillId="0" borderId="32" xfId="1" applyNumberFormat="1" applyFont="1" applyBorder="1" applyAlignment="1" applyProtection="1">
      <alignment wrapText="1"/>
      <protection locked="0"/>
    </xf>
    <xf numFmtId="1" fontId="22" fillId="0" borderId="10" xfId="1" applyNumberFormat="1" applyFont="1" applyBorder="1" applyAlignment="1" applyProtection="1">
      <alignment wrapText="1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1" fontId="21" fillId="0" borderId="10" xfId="1" applyNumberFormat="1" applyFont="1" applyBorder="1" applyAlignment="1" applyProtection="1">
      <alignment wrapText="1"/>
      <protection locked="0"/>
    </xf>
    <xf numFmtId="1" fontId="22" fillId="0" borderId="33" xfId="1" applyNumberFormat="1" applyFont="1" applyBorder="1" applyAlignment="1" applyProtection="1">
      <alignment wrapText="1"/>
      <protection locked="0"/>
    </xf>
    <xf numFmtId="0" fontId="24" fillId="0" borderId="21" xfId="1" applyFont="1" applyBorder="1" applyAlignment="1" applyProtection="1">
      <alignment vertical="top" wrapText="1"/>
      <protection locked="0"/>
    </xf>
    <xf numFmtId="0" fontId="23" fillId="0" borderId="21" xfId="1" applyFont="1" applyBorder="1" applyAlignment="1" applyProtection="1">
      <alignment vertical="top" wrapText="1"/>
      <protection locked="0"/>
    </xf>
    <xf numFmtId="0" fontId="23" fillId="2" borderId="21" xfId="1" applyFont="1" applyFill="1" applyBorder="1" applyProtection="1">
      <protection locked="0"/>
    </xf>
    <xf numFmtId="1" fontId="23" fillId="0" borderId="21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vertical="top"/>
    </xf>
    <xf numFmtId="1" fontId="21" fillId="0" borderId="21" xfId="1" applyNumberFormat="1" applyFont="1" applyBorder="1" applyAlignment="1">
      <alignment horizontal="center" vertical="center"/>
    </xf>
    <xf numFmtId="1" fontId="24" fillId="0" borderId="21" xfId="1" applyNumberFormat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vertical="top"/>
    </xf>
    <xf numFmtId="0" fontId="23" fillId="0" borderId="21" xfId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26" fillId="0" borderId="0" xfId="1" applyFont="1" applyAlignment="1">
      <alignment vertical="top"/>
    </xf>
    <xf numFmtId="0" fontId="23" fillId="0" borderId="21" xfId="1" applyFont="1" applyBorder="1" applyProtection="1">
      <protection locked="0"/>
    </xf>
    <xf numFmtId="1" fontId="23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21" fillId="3" borderId="21" xfId="1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1" fontId="24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1" applyFont="1" applyBorder="1" applyAlignment="1" applyProtection="1">
      <alignment wrapText="1"/>
      <protection locked="0"/>
    </xf>
    <xf numFmtId="0" fontId="23" fillId="0" borderId="21" xfId="1" applyFont="1" applyBorder="1" applyAlignment="1" applyProtection="1">
      <alignment horizontal="left"/>
      <protection locked="0"/>
    </xf>
    <xf numFmtId="0" fontId="23" fillId="0" borderId="21" xfId="1" applyFont="1" applyBorder="1" applyAlignment="1" applyProtection="1">
      <alignment horizontal="left" vertical="center"/>
      <protection locked="0"/>
    </xf>
    <xf numFmtId="0" fontId="21" fillId="2" borderId="21" xfId="1" applyFont="1" applyFill="1" applyBorder="1" applyAlignment="1">
      <alignment horizontal="center" vertical="center"/>
    </xf>
    <xf numFmtId="0" fontId="23" fillId="0" borderId="21" xfId="1" applyFont="1" applyBorder="1" applyAlignment="1" applyProtection="1">
      <alignment horizontal="left" vertical="center" wrapText="1"/>
      <protection locked="0"/>
    </xf>
    <xf numFmtId="1" fontId="22" fillId="0" borderId="34" xfId="1" applyNumberFormat="1" applyFont="1" applyBorder="1" applyAlignment="1">
      <alignment vertical="top"/>
    </xf>
    <xf numFmtId="1" fontId="22" fillId="0" borderId="34" xfId="1" applyNumberFormat="1" applyFont="1" applyBorder="1" applyAlignment="1">
      <alignment vertical="center"/>
    </xf>
    <xf numFmtId="1" fontId="22" fillId="0" borderId="34" xfId="1" applyNumberFormat="1" applyFont="1" applyBorder="1" applyAlignment="1">
      <alignment horizontal="center" vertical="center"/>
    </xf>
    <xf numFmtId="1" fontId="27" fillId="0" borderId="34" xfId="1" applyNumberFormat="1" applyFont="1" applyFill="1" applyBorder="1" applyAlignment="1">
      <alignment horizontal="center" vertical="center"/>
    </xf>
    <xf numFmtId="0" fontId="22" fillId="0" borderId="21" xfId="1" applyFont="1" applyBorder="1" applyAlignment="1">
      <alignment horizontal="left" vertical="top" wrapText="1"/>
    </xf>
    <xf numFmtId="0" fontId="22" fillId="0" borderId="21" xfId="1" applyFont="1" applyBorder="1" applyAlignment="1">
      <alignment horizontal="right" vertical="top" wrapText="1"/>
    </xf>
    <xf numFmtId="0" fontId="27" fillId="0" borderId="21" xfId="1" applyFont="1" applyBorder="1" applyAlignment="1">
      <alignment horizontal="right" vertical="top" wrapText="1"/>
    </xf>
    <xf numFmtId="0" fontId="20" fillId="0" borderId="16" xfId="1" applyFont="1" applyBorder="1" applyAlignment="1">
      <alignment vertical="top" wrapText="1"/>
    </xf>
    <xf numFmtId="0" fontId="28" fillId="0" borderId="16" xfId="1" applyFont="1" applyBorder="1" applyAlignment="1">
      <alignment vertical="top" wrapText="1"/>
    </xf>
    <xf numFmtId="1" fontId="21" fillId="0" borderId="13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wrapText="1"/>
    </xf>
    <xf numFmtId="0" fontId="17" fillId="0" borderId="0" xfId="1" applyFont="1"/>
    <xf numFmtId="0" fontId="4" fillId="0" borderId="0" xfId="2" applyFont="1" applyAlignment="1"/>
    <xf numFmtId="0" fontId="29" fillId="0" borderId="0" xfId="2" applyFont="1" applyAlignment="1"/>
    <xf numFmtId="0" fontId="8" fillId="0" borderId="0" xfId="2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2" applyFont="1" applyAlignment="1">
      <alignment horizontal="center" vertical="top" wrapText="1"/>
    </xf>
    <xf numFmtId="0" fontId="21" fillId="0" borderId="0" xfId="0" applyFont="1" applyFill="1" applyAlignment="1"/>
    <xf numFmtId="0" fontId="29" fillId="0" borderId="0" xfId="2" applyFont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9" fillId="0" borderId="0" xfId="2" applyFont="1" applyAlignment="1">
      <alignment horizontal="left" vertical="top"/>
    </xf>
    <xf numFmtId="0" fontId="29" fillId="0" borderId="0" xfId="2" applyFont="1" applyAlignment="1">
      <alignment horizontal="right" vertical="top" wrapText="1"/>
    </xf>
    <xf numFmtId="0" fontId="38" fillId="0" borderId="0" xfId="2" applyBorder="1"/>
    <xf numFmtId="0" fontId="29" fillId="0" borderId="0" xfId="2" applyFont="1" applyAlignment="1">
      <alignment horizontal="left" vertical="top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 vertical="top"/>
    </xf>
    <xf numFmtId="0" fontId="29" fillId="0" borderId="0" xfId="2" applyFont="1" applyAlignment="1">
      <alignment horizontal="center" vertical="top"/>
    </xf>
    <xf numFmtId="0" fontId="16" fillId="0" borderId="0" xfId="2" applyFont="1" applyAlignment="1">
      <alignment horizontal="right" wrapText="1"/>
    </xf>
    <xf numFmtId="49" fontId="29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4" fillId="0" borderId="0" xfId="0" applyFont="1"/>
    <xf numFmtId="0" fontId="29" fillId="0" borderId="0" xfId="2" applyFont="1" applyAlignment="1">
      <alignment horizontal="left" wrapText="1"/>
    </xf>
    <xf numFmtId="16" fontId="29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29" fillId="0" borderId="0" xfId="2" applyFont="1" applyAlignment="1">
      <alignment horizontal="right"/>
    </xf>
    <xf numFmtId="0" fontId="32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38" fillId="0" borderId="0" xfId="2"/>
    <xf numFmtId="0" fontId="14" fillId="0" borderId="0" xfId="2" applyFont="1" applyBorder="1" applyAlignment="1">
      <alignment horizontal="left" vertical="center" wrapText="1"/>
    </xf>
    <xf numFmtId="0" fontId="16" fillId="0" borderId="0" xfId="2" applyFont="1" applyAlignment="1"/>
    <xf numFmtId="0" fontId="33" fillId="0" borderId="0" xfId="2" applyFont="1" applyAlignment="1"/>
    <xf numFmtId="0" fontId="34" fillId="0" borderId="0" xfId="2" applyFont="1" applyAlignment="1">
      <alignment horizontal="left"/>
    </xf>
    <xf numFmtId="0" fontId="4" fillId="0" borderId="0" xfId="2" applyFont="1" applyBorder="1" applyAlignment="1">
      <alignment horizontal="left" wrapText="1"/>
    </xf>
    <xf numFmtId="0" fontId="16" fillId="0" borderId="0" xfId="2" applyFont="1" applyAlignment="1">
      <alignment horizontal="right"/>
    </xf>
    <xf numFmtId="0" fontId="14" fillId="0" borderId="0" xfId="2" applyFont="1" applyAlignment="1"/>
    <xf numFmtId="0" fontId="16" fillId="0" borderId="0" xfId="2" applyFont="1"/>
    <xf numFmtId="0" fontId="35" fillId="0" borderId="0" xfId="0" applyFont="1" applyAlignment="1">
      <alignment horizontal="right"/>
    </xf>
    <xf numFmtId="0" fontId="30" fillId="0" borderId="0" xfId="0" applyFont="1" applyAlignment="1"/>
    <xf numFmtId="0" fontId="21" fillId="0" borderId="0" xfId="0" applyFont="1" applyAlignment="1"/>
    <xf numFmtId="0" fontId="21" fillId="0" borderId="0" xfId="0" applyFont="1" applyBorder="1" applyAlignment="1"/>
    <xf numFmtId="0" fontId="23" fillId="0" borderId="0" xfId="0" applyFont="1" applyFill="1" applyAlignment="1">
      <alignment horizontal="left" vertical="center"/>
    </xf>
    <xf numFmtId="172" fontId="35" fillId="0" borderId="0" xfId="0" applyNumberFormat="1" applyFont="1" applyAlignment="1">
      <alignment horizontal="justify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/>
    <xf numFmtId="0" fontId="21" fillId="0" borderId="35" xfId="0" applyFont="1" applyBorder="1" applyAlignment="1"/>
    <xf numFmtId="0" fontId="18" fillId="0" borderId="0" xfId="0" applyFont="1" applyFill="1"/>
    <xf numFmtId="49" fontId="4" fillId="0" borderId="0" xfId="2" applyNumberFormat="1" applyFont="1" applyAlignment="1"/>
    <xf numFmtId="0" fontId="31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7" fillId="0" borderId="0" xfId="2" applyFont="1" applyAlignment="1"/>
    <xf numFmtId="0" fontId="6" fillId="0" borderId="36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1" fontId="21" fillId="0" borderId="38" xfId="1" applyNumberFormat="1" applyFont="1" applyBorder="1" applyAlignment="1" applyProtection="1">
      <alignment horizontal="center" vertical="center"/>
      <protection locked="0"/>
    </xf>
    <xf numFmtId="0" fontId="20" fillId="0" borderId="39" xfId="1" applyFont="1" applyBorder="1" applyAlignment="1">
      <alignment horizontal="center" vertical="center"/>
    </xf>
    <xf numFmtId="0" fontId="6" fillId="0" borderId="40" xfId="0" applyFont="1" applyBorder="1" applyAlignment="1">
      <alignment horizontal="center" shrinkToFit="1"/>
    </xf>
    <xf numFmtId="1" fontId="7" fillId="0" borderId="26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" fillId="0" borderId="44" xfId="0" applyFont="1" applyBorder="1"/>
    <xf numFmtId="0" fontId="22" fillId="0" borderId="21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center" wrapText="1"/>
    </xf>
    <xf numFmtId="49" fontId="39" fillId="0" borderId="21" xfId="1" applyNumberFormat="1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/>
    </xf>
    <xf numFmtId="1" fontId="22" fillId="0" borderId="0" xfId="1" applyNumberFormat="1" applyFont="1" applyBorder="1" applyAlignment="1" applyProtection="1">
      <alignment horizontal="left" vertical="center" wrapText="1"/>
      <protection locked="0"/>
    </xf>
    <xf numFmtId="1" fontId="39" fillId="0" borderId="0" xfId="1" applyNumberFormat="1" applyFont="1" applyBorder="1" applyAlignment="1" applyProtection="1">
      <alignment horizontal="left" vertical="center" wrapText="1"/>
      <protection locked="0"/>
    </xf>
    <xf numFmtId="1" fontId="21" fillId="0" borderId="0" xfId="1" applyNumberFormat="1" applyFont="1" applyBorder="1" applyAlignment="1" applyProtection="1">
      <alignment horizontal="left" vertical="center" wrapText="1"/>
      <protection locked="0"/>
    </xf>
    <xf numFmtId="0" fontId="24" fillId="0" borderId="0" xfId="1" applyFont="1" applyBorder="1" applyAlignment="1" applyProtection="1">
      <alignment horizontal="left" vertical="center" wrapText="1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29" fillId="0" borderId="0" xfId="2" applyFont="1" applyBorder="1" applyAlignment="1"/>
    <xf numFmtId="0" fontId="8" fillId="0" borderId="0" xfId="2" applyFont="1" applyBorder="1" applyAlignment="1"/>
    <xf numFmtId="0" fontId="29" fillId="0" borderId="0" xfId="2" applyFont="1" applyBorder="1" applyAlignment="1">
      <alignment wrapText="1"/>
    </xf>
    <xf numFmtId="0" fontId="13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43" xfId="0" applyFont="1" applyBorder="1" applyAlignment="1">
      <alignment horizontal="fill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6" fillId="0" borderId="53" xfId="0" applyNumberFormat="1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0" fontId="40" fillId="0" borderId="0" xfId="2" applyFont="1" applyAlignment="1">
      <alignment horizontal="left"/>
    </xf>
    <xf numFmtId="0" fontId="40" fillId="0" borderId="21" xfId="2" applyFont="1" applyBorder="1" applyAlignment="1">
      <alignment horizontal="center" wrapText="1"/>
    </xf>
    <xf numFmtId="0" fontId="40" fillId="0" borderId="21" xfId="2" applyFont="1" applyBorder="1" applyAlignment="1">
      <alignment horizontal="left" wrapText="1"/>
    </xf>
    <xf numFmtId="0" fontId="37" fillId="0" borderId="21" xfId="2" applyFont="1" applyBorder="1" applyAlignment="1">
      <alignment horizontal="center" wrapText="1"/>
    </xf>
    <xf numFmtId="0" fontId="37" fillId="0" borderId="21" xfId="2" applyFont="1" applyBorder="1" applyAlignment="1">
      <alignment horizontal="left" wrapText="1"/>
    </xf>
    <xf numFmtId="0" fontId="40" fillId="0" borderId="21" xfId="2" applyFont="1" applyBorder="1" applyAlignment="1"/>
    <xf numFmtId="0" fontId="37" fillId="0" borderId="21" xfId="2" applyFont="1" applyBorder="1" applyAlignment="1"/>
    <xf numFmtId="0" fontId="37" fillId="0" borderId="21" xfId="2" applyFont="1" applyBorder="1" applyAlignment="1">
      <alignment wrapText="1"/>
    </xf>
    <xf numFmtId="0" fontId="37" fillId="0" borderId="45" xfId="2" applyFont="1" applyBorder="1" applyAlignment="1">
      <alignment horizontal="center" wrapText="1"/>
    </xf>
    <xf numFmtId="0" fontId="37" fillId="0" borderId="45" xfId="2" applyFont="1" applyBorder="1" applyAlignment="1">
      <alignment horizontal="left" wrapText="1"/>
    </xf>
    <xf numFmtId="0" fontId="14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justify" vertical="top" wrapText="1"/>
    </xf>
    <xf numFmtId="0" fontId="23" fillId="2" borderId="0" xfId="1" applyFont="1" applyFill="1" applyBorder="1" applyProtection="1">
      <protection locked="0"/>
    </xf>
    <xf numFmtId="0" fontId="21" fillId="4" borderId="31" xfId="1" applyFont="1" applyFill="1" applyBorder="1" applyAlignment="1">
      <alignment horizontal="center"/>
    </xf>
    <xf numFmtId="0" fontId="21" fillId="4" borderId="22" xfId="1" applyFont="1" applyFill="1" applyBorder="1" applyAlignment="1">
      <alignment horizontal="center"/>
    </xf>
    <xf numFmtId="0" fontId="21" fillId="4" borderId="30" xfId="1" applyFont="1" applyFill="1" applyBorder="1" applyAlignment="1">
      <alignment horizontal="center"/>
    </xf>
    <xf numFmtId="0" fontId="21" fillId="4" borderId="8" xfId="1" applyFont="1" applyFill="1" applyBorder="1" applyAlignment="1">
      <alignment horizontal="center"/>
    </xf>
    <xf numFmtId="0" fontId="21" fillId="4" borderId="21" xfId="1" applyFont="1" applyFill="1" applyBorder="1" applyAlignment="1">
      <alignment horizontal="center"/>
    </xf>
    <xf numFmtId="0" fontId="21" fillId="4" borderId="21" xfId="1" applyFont="1" applyFill="1" applyBorder="1" applyAlignment="1" applyProtection="1">
      <alignment horizontal="center" vertical="center"/>
      <protection locked="0"/>
    </xf>
    <xf numFmtId="0" fontId="20" fillId="4" borderId="0" xfId="1" applyFont="1" applyFill="1" applyAlignment="1">
      <alignment horizontal="center" vertical="center"/>
    </xf>
    <xf numFmtId="1" fontId="21" fillId="4" borderId="21" xfId="1" applyNumberFormat="1" applyFont="1" applyFill="1" applyBorder="1" applyAlignment="1" applyProtection="1">
      <alignment horizontal="center" vertical="center"/>
      <protection locked="0"/>
    </xf>
    <xf numFmtId="0" fontId="22" fillId="4" borderId="21" xfId="1" applyFont="1" applyFill="1" applyBorder="1" applyAlignment="1" applyProtection="1">
      <alignment horizontal="center" vertical="center"/>
      <protection locked="0"/>
    </xf>
    <xf numFmtId="0" fontId="39" fillId="4" borderId="21" xfId="1" applyFont="1" applyFill="1" applyBorder="1" applyAlignment="1" applyProtection="1">
      <alignment horizontal="center" vertical="center"/>
      <protection locked="0"/>
    </xf>
    <xf numFmtId="49" fontId="21" fillId="5" borderId="21" xfId="1" applyNumberFormat="1" applyFont="1" applyFill="1" applyBorder="1" applyAlignment="1" applyProtection="1">
      <alignment horizontal="center" vertical="center"/>
      <protection locked="0"/>
    </xf>
    <xf numFmtId="1" fontId="21" fillId="4" borderId="13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6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21" fillId="0" borderId="64" xfId="1" applyFont="1" applyBorder="1" applyAlignment="1">
      <alignment vertical="top" wrapText="1"/>
    </xf>
    <xf numFmtId="0" fontId="21" fillId="0" borderId="65" xfId="1" applyFont="1" applyBorder="1" applyAlignment="1">
      <alignment vertical="top" wrapText="1"/>
    </xf>
    <xf numFmtId="0" fontId="21" fillId="0" borderId="66" xfId="1" applyFont="1" applyBorder="1" applyAlignment="1">
      <alignment horizontal="left" vertical="top"/>
    </xf>
    <xf numFmtId="0" fontId="21" fillId="0" borderId="35" xfId="1" applyFont="1" applyBorder="1" applyAlignment="1">
      <alignment horizontal="left" vertical="top"/>
    </xf>
    <xf numFmtId="0" fontId="21" fillId="0" borderId="67" xfId="1" applyFont="1" applyBorder="1" applyAlignment="1">
      <alignment horizontal="left" vertical="top"/>
    </xf>
    <xf numFmtId="0" fontId="21" fillId="4" borderId="30" xfId="1" applyFont="1" applyFill="1" applyBorder="1" applyAlignment="1">
      <alignment horizontal="center"/>
    </xf>
    <xf numFmtId="0" fontId="21" fillId="0" borderId="21" xfId="1" applyFont="1" applyBorder="1" applyAlignment="1">
      <alignment horizontal="left" vertical="center"/>
    </xf>
    <xf numFmtId="0" fontId="21" fillId="0" borderId="67" xfId="1" applyFont="1" applyBorder="1" applyAlignment="1">
      <alignment horizontal="left" vertical="center" wrapText="1"/>
    </xf>
    <xf numFmtId="0" fontId="21" fillId="0" borderId="68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1" fillId="0" borderId="30" xfId="1" applyFont="1" applyBorder="1" applyAlignment="1">
      <alignment horizontal="center"/>
    </xf>
    <xf numFmtId="0" fontId="21" fillId="0" borderId="21" xfId="1" applyFont="1" applyBorder="1" applyAlignment="1">
      <alignment horizontal="left" vertical="center" wrapText="1" shrinkToFit="1"/>
    </xf>
    <xf numFmtId="0" fontId="21" fillId="0" borderId="21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center" vertical="center" textRotation="90" wrapText="1"/>
    </xf>
    <xf numFmtId="0" fontId="21" fillId="0" borderId="14" xfId="1" applyFont="1" applyBorder="1" applyAlignment="1">
      <alignment horizontal="left" vertical="center"/>
    </xf>
    <xf numFmtId="0" fontId="21" fillId="0" borderId="63" xfId="1" applyFont="1" applyBorder="1" applyAlignment="1">
      <alignment horizontal="center"/>
    </xf>
    <xf numFmtId="0" fontId="21" fillId="0" borderId="20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/>
    </xf>
    <xf numFmtId="0" fontId="21" fillId="0" borderId="20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 textRotation="90" wrapText="1" shrinkToFit="1"/>
    </xf>
    <xf numFmtId="0" fontId="23" fillId="0" borderId="8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2" fillId="0" borderId="61" xfId="1" applyFont="1" applyBorder="1" applyAlignment="1">
      <alignment vertical="top"/>
    </xf>
    <xf numFmtId="0" fontId="22" fillId="0" borderId="22" xfId="1" applyFont="1" applyBorder="1" applyAlignment="1">
      <alignment vertical="top"/>
    </xf>
    <xf numFmtId="0" fontId="22" fillId="0" borderId="62" xfId="1" applyFont="1" applyBorder="1" applyAlignment="1">
      <alignment vertical="top"/>
    </xf>
    <xf numFmtId="0" fontId="38" fillId="0" borderId="0" xfId="2" applyBorder="1"/>
    <xf numFmtId="0" fontId="8" fillId="0" borderId="0" xfId="2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2" applyFont="1" applyBorder="1" applyAlignment="1">
      <alignment horizontal="justify" vertical="top" wrapText="1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209550</xdr:colOff>
      <xdr:row>5</xdr:row>
      <xdr:rowOff>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19925" cy="1762125"/>
        </a:xfrm>
        <a:custGeom>
          <a:avLst/>
          <a:gdLst>
            <a:gd name="G0" fmla="+- 19713 0 0"/>
            <a:gd name="G1" fmla="+- 4862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 профессионального образовательного учреждения Астраханской области 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программы подготовки квалифицированных рабочих и служащих</a:t>
          </a:r>
        </a:p>
        <a:p>
          <a:pPr algn="ctr" rtl="0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по профессии 29.01.07 Портной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62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18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портной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образования - 2 года 10 месяцев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 социально-экономический</a:t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9</xdr:col>
      <xdr:colOff>114300</xdr:colOff>
      <xdr:row>18</xdr:row>
      <xdr:rowOff>114300</xdr:rowOff>
    </xdr:to>
    <xdr:sp macro="" textlink="" fLocksText="0">
      <xdr:nvSpPr>
        <xdr:cNvPr id="1027" name="CustomShape 1"/>
        <xdr:cNvSpPr>
          <a:spLocks noChangeArrowheads="1"/>
        </xdr:cNvSpPr>
      </xdr:nvSpPr>
      <xdr:spPr bwMode="auto">
        <a:xfrm>
          <a:off x="1762125" y="3876675"/>
          <a:ext cx="419100" cy="257175"/>
        </a:xfrm>
        <a:custGeom>
          <a:avLst/>
          <a:gdLst>
            <a:gd name="G0" fmla="+- 1503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0</a:t>
          </a:r>
        </a:p>
      </xdr:txBody>
    </xdr:sp>
    <xdr:clientData/>
  </xdr:twoCellAnchor>
  <xdr:twoCellAnchor>
    <xdr:from>
      <xdr:col>34</xdr:col>
      <xdr:colOff>66675</xdr:colOff>
      <xdr:row>16</xdr:row>
      <xdr:rowOff>171449</xdr:rowOff>
    </xdr:from>
    <xdr:to>
      <xdr:col>36</xdr:col>
      <xdr:colOff>114300</xdr:colOff>
      <xdr:row>18</xdr:row>
      <xdr:rowOff>152399</xdr:rowOff>
    </xdr:to>
    <xdr:sp macro="" textlink="" fLocksText="0">
      <xdr:nvSpPr>
        <xdr:cNvPr id="1028" name="CustomShape 1"/>
        <xdr:cNvSpPr>
          <a:spLocks noChangeArrowheads="1"/>
        </xdr:cNvSpPr>
      </xdr:nvSpPr>
      <xdr:spPr bwMode="auto">
        <a:xfrm>
          <a:off x="6419850" y="3857624"/>
          <a:ext cx="390525" cy="314325"/>
        </a:xfrm>
        <a:custGeom>
          <a:avLst/>
          <a:gdLst>
            <a:gd name="G0" fmla="+- 1206 0 0"/>
            <a:gd name="G1" fmla="+- 290 0 0"/>
            <a:gd name="T0" fmla="*/ 0 w 1256"/>
            <a:gd name="T1" fmla="*/ 0 h 515"/>
            <a:gd name="T2" fmla="*/ G0 w 1256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6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=</a:t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17</xdr:col>
      <xdr:colOff>19050</xdr:colOff>
      <xdr:row>18</xdr:row>
      <xdr:rowOff>142875</xdr:rowOff>
    </xdr:to>
    <xdr:sp macro="" textlink="" fLocksText="0">
      <xdr:nvSpPr>
        <xdr:cNvPr id="1029" name="CustomShape 1"/>
        <xdr:cNvSpPr>
          <a:spLocks noChangeArrowheads="1"/>
        </xdr:cNvSpPr>
      </xdr:nvSpPr>
      <xdr:spPr bwMode="auto">
        <a:xfrm>
          <a:off x="2924175" y="3857625"/>
          <a:ext cx="533400" cy="304800"/>
        </a:xfrm>
        <a:custGeom>
          <a:avLst/>
          <a:gdLst>
            <a:gd name="G0" fmla="+- 1455 0 0"/>
            <a:gd name="G1" fmla="+- 263 0 0"/>
            <a:gd name="T0" fmla="*/ 0 w 1507"/>
            <a:gd name="T1" fmla="*/ 0 h 488"/>
            <a:gd name="T2" fmla="*/ G0 w 1507"/>
            <a:gd name="T3" fmla="*/ G1 h 48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8</a:t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30</xdr:col>
      <xdr:colOff>38100</xdr:colOff>
      <xdr:row>18</xdr:row>
      <xdr:rowOff>66675</xdr:rowOff>
    </xdr:to>
    <xdr:sp macro="" textlink="" fLocksText="0">
      <xdr:nvSpPr>
        <xdr:cNvPr id="1031" name="CustomShape 1"/>
        <xdr:cNvSpPr>
          <a:spLocks noChangeArrowheads="1"/>
        </xdr:cNvSpPr>
      </xdr:nvSpPr>
      <xdr:spPr bwMode="auto">
        <a:xfrm>
          <a:off x="5153025" y="3867150"/>
          <a:ext cx="552450" cy="219075"/>
        </a:xfrm>
        <a:custGeom>
          <a:avLst/>
          <a:gdLst>
            <a:gd name="G0" fmla="+- 1456 0 0"/>
            <a:gd name="G1" fmla="+- 290 0 0"/>
            <a:gd name="T0" fmla="*/ 0 w 1507"/>
            <a:gd name="T1" fmla="*/ 0 h 515"/>
            <a:gd name="T2" fmla="*/ G0 w 1507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507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III</a:t>
          </a:r>
        </a:p>
      </xdr:txBody>
    </xdr:sp>
    <xdr:clientData/>
  </xdr:twoCellAnchor>
  <xdr:twoCellAnchor>
    <xdr:from>
      <xdr:col>20</xdr:col>
      <xdr:colOff>133350</xdr:colOff>
      <xdr:row>16</xdr:row>
      <xdr:rowOff>161925</xdr:rowOff>
    </xdr:from>
    <xdr:to>
      <xdr:col>23</xdr:col>
      <xdr:colOff>133350</xdr:colOff>
      <xdr:row>18</xdr:row>
      <xdr:rowOff>66675</xdr:rowOff>
    </xdr:to>
    <xdr:sp macro="" textlink="" fLocksText="0">
      <xdr:nvSpPr>
        <xdr:cNvPr id="1032" name="CustomShape 1"/>
        <xdr:cNvSpPr>
          <a:spLocks noChangeArrowheads="1"/>
        </xdr:cNvSpPr>
      </xdr:nvSpPr>
      <xdr:spPr bwMode="auto">
        <a:xfrm>
          <a:off x="4086225" y="3848100"/>
          <a:ext cx="514350" cy="238125"/>
        </a:xfrm>
        <a:custGeom>
          <a:avLst/>
          <a:gdLst>
            <a:gd name="G0" fmla="+- 1749 0 0"/>
            <a:gd name="G1" fmla="+- 581 0 0"/>
            <a:gd name="T0" fmla="*/ 0 w 1490"/>
            <a:gd name="T1" fmla="*/ 0 h 489"/>
            <a:gd name="T2" fmla="*/ G0 w 1490"/>
            <a:gd name="T3" fmla="*/ G1 h 48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490" h="48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: :</a:t>
          </a:r>
        </a:p>
      </xdr:txBody>
    </xdr:sp>
    <xdr:clientData/>
  </xdr:twoCellAnchor>
  <xdr:twoCellAnchor>
    <xdr:from>
      <xdr:col>1</xdr:col>
      <xdr:colOff>95250</xdr:colOff>
      <xdr:row>19</xdr:row>
      <xdr:rowOff>47625</xdr:rowOff>
    </xdr:from>
    <xdr:to>
      <xdr:col>5</xdr:col>
      <xdr:colOff>57150</xdr:colOff>
      <xdr:row>22</xdr:row>
      <xdr:rowOff>114300</xdr:rowOff>
    </xdr:to>
    <xdr:sp macro="" textlink="" fLocksText="0">
      <xdr:nvSpPr>
        <xdr:cNvPr id="1033" name="CustomShape 1"/>
        <xdr:cNvSpPr>
          <a:spLocks noChangeArrowheads="1"/>
        </xdr:cNvSpPr>
      </xdr:nvSpPr>
      <xdr:spPr bwMode="auto">
        <a:xfrm>
          <a:off x="419100" y="4229100"/>
          <a:ext cx="1019175" cy="552450"/>
        </a:xfrm>
        <a:custGeom>
          <a:avLst/>
          <a:gdLst>
            <a:gd name="G0" fmla="+- 2874 0 0"/>
            <a:gd name="G1" fmla="+- 888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47625</xdr:colOff>
      <xdr:row>19</xdr:row>
      <xdr:rowOff>57150</xdr:rowOff>
    </xdr:from>
    <xdr:to>
      <xdr:col>11</xdr:col>
      <xdr:colOff>47625</xdr:colOff>
      <xdr:row>22</xdr:row>
      <xdr:rowOff>114300</xdr:rowOff>
    </xdr:to>
    <xdr:sp macro="" textlink="" fLocksText="0">
      <xdr:nvSpPr>
        <xdr:cNvPr id="1034" name="CustomShape 1"/>
        <xdr:cNvSpPr>
          <a:spLocks noChangeArrowheads="1"/>
        </xdr:cNvSpPr>
      </xdr:nvSpPr>
      <xdr:spPr bwMode="auto">
        <a:xfrm>
          <a:off x="1600200" y="4238625"/>
          <a:ext cx="857250" cy="542925"/>
        </a:xfrm>
        <a:custGeom>
          <a:avLst/>
          <a:gdLst>
            <a:gd name="G0" fmla="+- 2411 0 0"/>
            <a:gd name="G1" fmla="+- 1671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12</xdr:col>
      <xdr:colOff>28575</xdr:colOff>
      <xdr:row>19</xdr:row>
      <xdr:rowOff>47625</xdr:rowOff>
    </xdr:from>
    <xdr:to>
      <xdr:col>18</xdr:col>
      <xdr:colOff>95250</xdr:colOff>
      <xdr:row>21</xdr:row>
      <xdr:rowOff>114300</xdr:rowOff>
    </xdr:to>
    <xdr:sp macro="" textlink="" fLocksText="0">
      <xdr:nvSpPr>
        <xdr:cNvPr id="1035" name="CustomShape 1"/>
        <xdr:cNvSpPr>
          <a:spLocks noChangeArrowheads="1"/>
        </xdr:cNvSpPr>
      </xdr:nvSpPr>
      <xdr:spPr bwMode="auto">
        <a:xfrm>
          <a:off x="2609850" y="4229100"/>
          <a:ext cx="1095375" cy="390525"/>
        </a:xfrm>
        <a:custGeom>
          <a:avLst/>
          <a:gdLst>
            <a:gd name="G0" fmla="+- 3086 0 0"/>
            <a:gd name="G1" fmla="+- 1200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Производственная практика</a:t>
          </a:r>
        </a:p>
      </xdr:txBody>
    </xdr:sp>
    <xdr:clientData/>
  </xdr:twoCellAnchor>
  <xdr:twoCellAnchor>
    <xdr:from>
      <xdr:col>26</xdr:col>
      <xdr:colOff>76200</xdr:colOff>
      <xdr:row>19</xdr:row>
      <xdr:rowOff>47625</xdr:rowOff>
    </xdr:from>
    <xdr:to>
      <xdr:col>30</xdr:col>
      <xdr:colOff>161925</xdr:colOff>
      <xdr:row>21</xdr:row>
      <xdr:rowOff>0</xdr:rowOff>
    </xdr:to>
    <xdr:sp macro="" textlink="" fLocksText="0">
      <xdr:nvSpPr>
        <xdr:cNvPr id="1037" name="CustomShape 1"/>
        <xdr:cNvSpPr>
          <a:spLocks noChangeArrowheads="1"/>
        </xdr:cNvSpPr>
      </xdr:nvSpPr>
      <xdr:spPr bwMode="auto">
        <a:xfrm>
          <a:off x="5057775" y="4229100"/>
          <a:ext cx="771525" cy="276225"/>
        </a:xfrm>
        <a:custGeom>
          <a:avLst/>
          <a:gdLst>
            <a:gd name="G0" fmla="+- 2858 0 0"/>
            <a:gd name="G1" fmla="+- 1200 0 0"/>
            <a:gd name="T0" fmla="*/ 0 w 2915"/>
            <a:gd name="T1" fmla="*/ 0 h 1438"/>
            <a:gd name="T2" fmla="*/ G0 w 2915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15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ГИА</a:t>
          </a:r>
        </a:p>
      </xdr:txBody>
    </xdr:sp>
    <xdr:clientData/>
  </xdr:twoCellAnchor>
  <xdr:twoCellAnchor>
    <xdr:from>
      <xdr:col>20</xdr:col>
      <xdr:colOff>38100</xdr:colOff>
      <xdr:row>19</xdr:row>
      <xdr:rowOff>47625</xdr:rowOff>
    </xdr:from>
    <xdr:to>
      <xdr:col>25</xdr:col>
      <xdr:colOff>114300</xdr:colOff>
      <xdr:row>21</xdr:row>
      <xdr:rowOff>104775</xdr:rowOff>
    </xdr:to>
    <xdr:sp macro="" textlink="" fLocksText="0">
      <xdr:nvSpPr>
        <xdr:cNvPr id="1038" name="CustomShape 1"/>
        <xdr:cNvSpPr>
          <a:spLocks noChangeArrowheads="1"/>
        </xdr:cNvSpPr>
      </xdr:nvSpPr>
      <xdr:spPr bwMode="auto">
        <a:xfrm>
          <a:off x="3990975" y="4229100"/>
          <a:ext cx="933450" cy="381000"/>
        </a:xfrm>
        <a:custGeom>
          <a:avLst/>
          <a:gdLst>
            <a:gd name="G0" fmla="+- 2621 0 0"/>
            <a:gd name="G1" fmla="+- 1174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Промежуточная аттестация</a:t>
          </a:r>
        </a:p>
      </xdr:txBody>
    </xdr:sp>
    <xdr:clientData/>
  </xdr:twoCellAnchor>
  <xdr:twoCellAnchor>
    <xdr:from>
      <xdr:col>34</xdr:col>
      <xdr:colOff>0</xdr:colOff>
      <xdr:row>19</xdr:row>
      <xdr:rowOff>47625</xdr:rowOff>
    </xdr:from>
    <xdr:to>
      <xdr:col>37</xdr:col>
      <xdr:colOff>47625</xdr:colOff>
      <xdr:row>21</xdr:row>
      <xdr:rowOff>104775</xdr:rowOff>
    </xdr:to>
    <xdr:sp macro="" textlink="" fLocksText="0">
      <xdr:nvSpPr>
        <xdr:cNvPr id="1039" name="CustomShape 1"/>
        <xdr:cNvSpPr>
          <a:spLocks noChangeArrowheads="1"/>
        </xdr:cNvSpPr>
      </xdr:nvSpPr>
      <xdr:spPr bwMode="auto">
        <a:xfrm>
          <a:off x="6353175" y="4229100"/>
          <a:ext cx="561975" cy="381000"/>
        </a:xfrm>
        <a:custGeom>
          <a:avLst/>
          <a:gdLst>
            <a:gd name="G0" fmla="+- 1581 0 0"/>
            <a:gd name="G1" fmla="+- 1174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17</xdr:row>
      <xdr:rowOff>114300</xdr:rowOff>
    </xdr:from>
    <xdr:to>
      <xdr:col>3</xdr:col>
      <xdr:colOff>85725</xdr:colOff>
      <xdr:row>19</xdr:row>
      <xdr:rowOff>66675</xdr:rowOff>
    </xdr:to>
    <xdr:sp macro="" textlink="">
      <xdr:nvSpPr>
        <xdr:cNvPr id="4820" name="CustomShape 1"/>
        <xdr:cNvSpPr>
          <a:spLocks noChangeArrowheads="1"/>
        </xdr:cNvSpPr>
      </xdr:nvSpPr>
      <xdr:spPr bwMode="auto">
        <a:xfrm>
          <a:off x="704850" y="3971925"/>
          <a:ext cx="419100" cy="27622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4 w 1510"/>
            <a:gd name="T15" fmla="*/ 290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228600</xdr:colOff>
      <xdr:row>17</xdr:row>
      <xdr:rowOff>104775</xdr:rowOff>
    </xdr:from>
    <xdr:to>
      <xdr:col>51</xdr:col>
      <xdr:colOff>219075</xdr:colOff>
      <xdr:row>18</xdr:row>
      <xdr:rowOff>38100</xdr:rowOff>
    </xdr:to>
    <xdr:sp macro="" textlink="" fLocksText="0">
      <xdr:nvSpPr>
        <xdr:cNvPr id="1043" name="CustomShape 1"/>
        <xdr:cNvSpPr>
          <a:spLocks noChangeArrowheads="1"/>
        </xdr:cNvSpPr>
      </xdr:nvSpPr>
      <xdr:spPr bwMode="auto">
        <a:xfrm>
          <a:off x="9296400" y="4048125"/>
          <a:ext cx="447675" cy="95250"/>
        </a:xfrm>
        <a:custGeom>
          <a:avLst/>
          <a:gdLst>
            <a:gd name="G0" fmla="+- 1256 0 0"/>
            <a:gd name="G1" fmla="+- 290 0 0"/>
            <a:gd name="T0" fmla="*/ 0 w 1258"/>
            <a:gd name="T1" fmla="*/ 0 h 515"/>
            <a:gd name="T2" fmla="*/ G0 w 1258"/>
            <a:gd name="T3" fmla="*/ G1 h 51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258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 Cyr"/>
            </a:rPr>
            <a:t>+</a:t>
          </a: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5 0 0"/>
            <a:gd name="G1" fmla="+- 4326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______________Н.В. Бесчастнова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90</xdr:row>
      <xdr:rowOff>180975</xdr:rowOff>
    </xdr:from>
    <xdr:to>
      <xdr:col>2</xdr:col>
      <xdr:colOff>9525</xdr:colOff>
      <xdr:row>91</xdr:row>
      <xdr:rowOff>47625</xdr:rowOff>
    </xdr:to>
    <xdr:sp macro="" textlink="">
      <xdr:nvSpPr>
        <xdr:cNvPr id="3271" name="CustomShape 1"/>
        <xdr:cNvSpPr>
          <a:spLocks noChangeArrowheads="1"/>
        </xdr:cNvSpPr>
      </xdr:nvSpPr>
      <xdr:spPr bwMode="auto">
        <a:xfrm>
          <a:off x="342900" y="19611975"/>
          <a:ext cx="5724525" cy="66675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40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5191125</xdr:colOff>
      <xdr:row>72</xdr:row>
      <xdr:rowOff>200025</xdr:rowOff>
    </xdr:from>
    <xdr:to>
      <xdr:col>3</xdr:col>
      <xdr:colOff>4810125</xdr:colOff>
      <xdr:row>73</xdr:row>
      <xdr:rowOff>66675</xdr:rowOff>
    </xdr:to>
    <xdr:sp macro="" textlink="">
      <xdr:nvSpPr>
        <xdr:cNvPr id="3272" name="CustomShape 1"/>
        <xdr:cNvSpPr>
          <a:spLocks noChangeArrowheads="1"/>
        </xdr:cNvSpPr>
      </xdr:nvSpPr>
      <xdr:spPr bwMode="auto">
        <a:xfrm>
          <a:off x="5734050" y="16125825"/>
          <a:ext cx="5876925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6 w 16678"/>
            <a:gd name="T15" fmla="*/ 184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B1:BL18"/>
  <sheetViews>
    <sheetView tabSelected="1" workbookViewId="0">
      <selection activeCell="BM5" sqref="BM5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6.375" style="1" customWidth="1"/>
    <col min="61" max="61" width="9.375" style="1" customWidth="1"/>
    <col min="62" max="62" width="5" style="1" customWidth="1"/>
    <col min="63" max="63" width="7.5" style="1" customWidth="1"/>
    <col min="64" max="16384" width="8.625" style="1"/>
  </cols>
  <sheetData>
    <row r="1" spans="2:64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</row>
    <row r="2" spans="2:64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2:64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2:64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2:64" ht="14.2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 s="258"/>
      <c r="BD5" s="258"/>
      <c r="BE5"/>
      <c r="BF5"/>
      <c r="BG5"/>
      <c r="BH5"/>
      <c r="BI5"/>
      <c r="BJ5"/>
      <c r="BK5"/>
      <c r="BL5"/>
    </row>
    <row r="6" spans="2:64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2:64" ht="18" customHeight="1" x14ac:dyDescent="0.2"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4"/>
      <c r="AU7" s="5"/>
      <c r="AV7" s="5"/>
      <c r="AW7" s="5"/>
      <c r="AX7" s="5"/>
      <c r="AY7" s="5"/>
      <c r="AZ7" s="5"/>
      <c r="BA7" s="5"/>
      <c r="BB7" s="5"/>
      <c r="BC7"/>
      <c r="BD7"/>
      <c r="BE7"/>
      <c r="BF7"/>
      <c r="BG7"/>
      <c r="BH7"/>
      <c r="BI7"/>
      <c r="BJ7"/>
      <c r="BK7"/>
      <c r="BL7"/>
    </row>
    <row r="8" spans="2:64" ht="15.75" x14ac:dyDescent="0.2"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6"/>
      <c r="AU8" s="6"/>
      <c r="AV8" s="6"/>
      <c r="AW8" s="6"/>
      <c r="AX8" s="6"/>
      <c r="AY8" s="6"/>
      <c r="AZ8" s="6"/>
      <c r="BA8" s="6"/>
      <c r="BB8" s="6"/>
      <c r="BC8"/>
      <c r="BD8" s="7" t="s">
        <v>1</v>
      </c>
      <c r="BE8" s="5"/>
      <c r="BF8" s="5"/>
      <c r="BG8" s="5"/>
      <c r="BH8" s="5"/>
      <c r="BI8" s="8"/>
      <c r="BJ8" s="8"/>
      <c r="BK8" s="8"/>
    </row>
    <row r="9" spans="2:64" ht="13.5" thickBot="1" x14ac:dyDescent="0.2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6"/>
      <c r="AV9" s="6"/>
      <c r="AW9" s="6"/>
      <c r="AX9" s="6"/>
      <c r="AY9" s="6"/>
      <c r="AZ9" s="6"/>
      <c r="BA9" s="6"/>
      <c r="BB9" s="6"/>
      <c r="BC9" s="6"/>
      <c r="BD9" s="4"/>
      <c r="BE9" s="5"/>
      <c r="BF9" s="5"/>
      <c r="BG9" s="5"/>
      <c r="BH9" s="5"/>
      <c r="BI9" s="5"/>
      <c r="BJ9" s="5"/>
      <c r="BK9" s="5"/>
    </row>
    <row r="10" spans="2:64" ht="13.5" thickBot="1" x14ac:dyDescent="0.25">
      <c r="B10" s="261" t="s">
        <v>2</v>
      </c>
      <c r="C10" s="262" t="s">
        <v>3</v>
      </c>
      <c r="D10" s="262"/>
      <c r="E10" s="262"/>
      <c r="F10" s="262"/>
      <c r="G10" s="262"/>
      <c r="H10" s="263" t="s">
        <v>4</v>
      </c>
      <c r="I10" s="263"/>
      <c r="J10" s="263"/>
      <c r="K10" s="263"/>
      <c r="L10" s="263" t="s">
        <v>5</v>
      </c>
      <c r="M10" s="263"/>
      <c r="N10" s="263"/>
      <c r="O10" s="263"/>
      <c r="P10" s="263" t="s">
        <v>6</v>
      </c>
      <c r="Q10" s="263"/>
      <c r="R10" s="263"/>
      <c r="S10" s="263"/>
      <c r="T10" s="263"/>
      <c r="U10" s="263" t="s">
        <v>7</v>
      </c>
      <c r="V10" s="263"/>
      <c r="W10" s="263"/>
      <c r="X10" s="263"/>
      <c r="Y10" s="263" t="s">
        <v>8</v>
      </c>
      <c r="Z10" s="263"/>
      <c r="AA10" s="263"/>
      <c r="AB10" s="263"/>
      <c r="AC10" s="263" t="s">
        <v>9</v>
      </c>
      <c r="AD10" s="263"/>
      <c r="AE10" s="263"/>
      <c r="AF10" s="263"/>
      <c r="AG10" s="263"/>
      <c r="AH10" s="263" t="s">
        <v>10</v>
      </c>
      <c r="AI10" s="263"/>
      <c r="AJ10" s="263"/>
      <c r="AK10" s="263"/>
      <c r="AL10" s="263" t="s">
        <v>11</v>
      </c>
      <c r="AM10" s="263"/>
      <c r="AN10" s="263"/>
      <c r="AO10" s="263"/>
      <c r="AP10" s="263" t="s">
        <v>12</v>
      </c>
      <c r="AQ10" s="263"/>
      <c r="AR10" s="263"/>
      <c r="AS10" s="263"/>
      <c r="AT10" s="263" t="s">
        <v>13</v>
      </c>
      <c r="AU10" s="263"/>
      <c r="AV10" s="263"/>
      <c r="AW10" s="263"/>
      <c r="AX10" s="265" t="s">
        <v>14</v>
      </c>
      <c r="AY10" s="265"/>
      <c r="AZ10" s="265"/>
      <c r="BA10" s="265"/>
      <c r="BB10" s="265"/>
      <c r="BC10" s="261" t="s">
        <v>2</v>
      </c>
      <c r="BD10" s="10" t="s">
        <v>15</v>
      </c>
      <c r="BE10" s="11" t="s">
        <v>16</v>
      </c>
      <c r="BF10" s="264" t="s">
        <v>17</v>
      </c>
      <c r="BG10" s="264"/>
      <c r="BH10" s="12" t="s">
        <v>18</v>
      </c>
      <c r="BI10" s="13" t="s">
        <v>19</v>
      </c>
      <c r="BJ10" s="13" t="s">
        <v>20</v>
      </c>
      <c r="BK10" s="14" t="s">
        <v>21</v>
      </c>
    </row>
    <row r="11" spans="2:64" ht="15" thickBot="1" x14ac:dyDescent="0.25">
      <c r="B11" s="261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/>
      <c r="AR11" s="20"/>
      <c r="AS11" s="21"/>
      <c r="AT11" s="17"/>
      <c r="AU11" s="22"/>
      <c r="AV11" s="22"/>
      <c r="AW11" s="22"/>
      <c r="AX11" s="22"/>
      <c r="AY11" s="22"/>
      <c r="AZ11" s="22"/>
      <c r="BA11" s="22"/>
      <c r="BB11" s="23"/>
      <c r="BC11" s="261"/>
      <c r="BD11" s="24" t="s">
        <v>22</v>
      </c>
      <c r="BE11" s="25" t="s">
        <v>23</v>
      </c>
      <c r="BF11" s="200" t="s">
        <v>24</v>
      </c>
      <c r="BG11" s="201" t="s">
        <v>167</v>
      </c>
      <c r="BH11" s="25" t="s">
        <v>25</v>
      </c>
      <c r="BI11" s="26" t="s">
        <v>26</v>
      </c>
      <c r="BJ11" s="27" t="s">
        <v>27</v>
      </c>
      <c r="BK11" s="28"/>
    </row>
    <row r="12" spans="2:64" ht="15" customHeight="1" thickBot="1" x14ac:dyDescent="0.25">
      <c r="B12" s="261"/>
      <c r="C12" s="2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0"/>
      <c r="AT12" s="31"/>
      <c r="AU12" s="31"/>
      <c r="AV12" s="31"/>
      <c r="AW12" s="31"/>
      <c r="AX12" s="31"/>
      <c r="AY12" s="31"/>
      <c r="AZ12" s="31"/>
      <c r="BA12" s="31"/>
      <c r="BB12" s="32"/>
      <c r="BC12" s="261"/>
      <c r="BD12" s="24" t="s">
        <v>28</v>
      </c>
      <c r="BE12" s="33"/>
      <c r="BF12" s="27" t="s">
        <v>29</v>
      </c>
      <c r="BG12" s="202" t="s">
        <v>168</v>
      </c>
      <c r="BH12" s="27" t="s">
        <v>30</v>
      </c>
      <c r="BI12" s="26" t="s">
        <v>30</v>
      </c>
      <c r="BJ12" s="27"/>
      <c r="BK12" s="28"/>
    </row>
    <row r="13" spans="2:64" ht="15" customHeight="1" thickBot="1" x14ac:dyDescent="0.25">
      <c r="B13" s="261"/>
      <c r="C13" s="34">
        <v>1</v>
      </c>
      <c r="D13" s="35">
        <v>2</v>
      </c>
      <c r="E13" s="35">
        <v>3</v>
      </c>
      <c r="F13" s="35">
        <v>4</v>
      </c>
      <c r="G13" s="35">
        <v>5</v>
      </c>
      <c r="H13" s="35">
        <v>6</v>
      </c>
      <c r="I13" s="35">
        <v>7</v>
      </c>
      <c r="J13" s="35">
        <v>8</v>
      </c>
      <c r="K13" s="35">
        <v>9</v>
      </c>
      <c r="L13" s="35">
        <v>10</v>
      </c>
      <c r="M13" s="35">
        <v>11</v>
      </c>
      <c r="N13" s="35">
        <v>12</v>
      </c>
      <c r="O13" s="35">
        <v>13</v>
      </c>
      <c r="P13" s="35">
        <v>14</v>
      </c>
      <c r="Q13" s="35">
        <v>15</v>
      </c>
      <c r="R13" s="35">
        <v>16</v>
      </c>
      <c r="S13" s="35">
        <v>17</v>
      </c>
      <c r="T13" s="35">
        <v>18</v>
      </c>
      <c r="U13" s="35">
        <v>19</v>
      </c>
      <c r="V13" s="35">
        <v>20</v>
      </c>
      <c r="W13" s="35">
        <v>21</v>
      </c>
      <c r="X13" s="35">
        <v>22</v>
      </c>
      <c r="Y13" s="35">
        <v>23</v>
      </c>
      <c r="Z13" s="35">
        <v>24</v>
      </c>
      <c r="AA13" s="35">
        <v>25</v>
      </c>
      <c r="AB13" s="35">
        <v>26</v>
      </c>
      <c r="AC13" s="35">
        <v>27</v>
      </c>
      <c r="AD13" s="35">
        <v>28</v>
      </c>
      <c r="AE13" s="35">
        <v>29</v>
      </c>
      <c r="AF13" s="35">
        <v>30</v>
      </c>
      <c r="AG13" s="35">
        <v>31</v>
      </c>
      <c r="AH13" s="35">
        <v>32</v>
      </c>
      <c r="AI13" s="35">
        <v>33</v>
      </c>
      <c r="AJ13" s="35">
        <v>34</v>
      </c>
      <c r="AK13" s="35">
        <v>35</v>
      </c>
      <c r="AL13" s="35">
        <v>36</v>
      </c>
      <c r="AM13" s="35">
        <v>37</v>
      </c>
      <c r="AN13" s="35">
        <v>38</v>
      </c>
      <c r="AO13" s="35">
        <v>39</v>
      </c>
      <c r="AP13" s="35">
        <v>40</v>
      </c>
      <c r="AQ13" s="35">
        <v>41</v>
      </c>
      <c r="AR13" s="35">
        <v>42</v>
      </c>
      <c r="AS13" s="36">
        <v>43</v>
      </c>
      <c r="AT13" s="35">
        <v>44</v>
      </c>
      <c r="AU13" s="35">
        <v>45</v>
      </c>
      <c r="AV13" s="35">
        <v>46</v>
      </c>
      <c r="AW13" s="35">
        <v>47</v>
      </c>
      <c r="AX13" s="35">
        <v>48</v>
      </c>
      <c r="AY13" s="35">
        <v>49</v>
      </c>
      <c r="AZ13" s="35">
        <v>50</v>
      </c>
      <c r="BA13" s="35">
        <v>51</v>
      </c>
      <c r="BB13" s="36">
        <v>52</v>
      </c>
      <c r="BC13" s="261"/>
      <c r="BD13" s="24" t="s">
        <v>31</v>
      </c>
      <c r="BE13" s="33"/>
      <c r="BF13" s="27"/>
      <c r="BG13" s="223"/>
      <c r="BH13" s="27"/>
      <c r="BI13" s="26"/>
      <c r="BJ13" s="25"/>
      <c r="BK13" s="28"/>
    </row>
    <row r="14" spans="2:64" x14ac:dyDescent="0.2">
      <c r="B14" s="37">
        <v>1</v>
      </c>
      <c r="C14" s="38"/>
      <c r="D14" s="39"/>
      <c r="E14" s="39"/>
      <c r="F14" s="39"/>
      <c r="G14" s="40"/>
      <c r="H14" s="40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1" t="s">
        <v>32</v>
      </c>
      <c r="V14" s="42" t="s">
        <v>33</v>
      </c>
      <c r="W14" s="43" t="s">
        <v>33</v>
      </c>
      <c r="X14" s="43"/>
      <c r="Y14" s="43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3"/>
      <c r="AP14" s="43"/>
      <c r="AQ14" s="44"/>
      <c r="AR14" s="43"/>
      <c r="AS14" s="43" t="s">
        <v>32</v>
      </c>
      <c r="AT14" s="43" t="s">
        <v>33</v>
      </c>
      <c r="AU14" s="45" t="s">
        <v>33</v>
      </c>
      <c r="AV14" s="45" t="s">
        <v>33</v>
      </c>
      <c r="AW14" s="45" t="s">
        <v>33</v>
      </c>
      <c r="AX14" s="45" t="s">
        <v>33</v>
      </c>
      <c r="AY14" s="45" t="s">
        <v>33</v>
      </c>
      <c r="AZ14" s="46" t="s">
        <v>33</v>
      </c>
      <c r="BA14" s="47" t="s">
        <v>33</v>
      </c>
      <c r="BB14" s="48" t="s">
        <v>33</v>
      </c>
      <c r="BC14" s="220" t="s">
        <v>34</v>
      </c>
      <c r="BD14" s="224">
        <v>39</v>
      </c>
      <c r="BE14" s="225">
        <v>0</v>
      </c>
      <c r="BF14" s="225">
        <v>0</v>
      </c>
      <c r="BG14" s="225">
        <v>0</v>
      </c>
      <c r="BH14" s="225">
        <v>2</v>
      </c>
      <c r="BI14" s="225">
        <v>0</v>
      </c>
      <c r="BJ14" s="225">
        <v>11</v>
      </c>
      <c r="BK14" s="226">
        <f xml:space="preserve"> SUM(BD14:BJ14)</f>
        <v>52</v>
      </c>
    </row>
    <row r="15" spans="2:64" x14ac:dyDescent="0.2">
      <c r="B15" s="49">
        <v>2</v>
      </c>
      <c r="C15" s="50"/>
      <c r="D15" s="51"/>
      <c r="E15" s="51"/>
      <c r="F15" s="51"/>
      <c r="G15" s="51"/>
      <c r="H15" s="41"/>
      <c r="I15" s="52"/>
      <c r="J15" s="53"/>
      <c r="K15" s="52"/>
      <c r="L15" s="52"/>
      <c r="M15" s="53"/>
      <c r="N15" s="53"/>
      <c r="O15" s="51"/>
      <c r="P15" s="51"/>
      <c r="Q15" s="51"/>
      <c r="R15" s="41"/>
      <c r="S15" s="41"/>
      <c r="T15" s="41"/>
      <c r="U15" s="41" t="s">
        <v>32</v>
      </c>
      <c r="V15" s="41" t="s">
        <v>33</v>
      </c>
      <c r="W15" s="41" t="s">
        <v>33</v>
      </c>
      <c r="X15" s="41"/>
      <c r="Y15" s="54"/>
      <c r="Z15" s="41"/>
      <c r="AA15" s="41"/>
      <c r="AB15" s="41"/>
      <c r="AC15" s="41"/>
      <c r="AD15" s="55"/>
      <c r="AE15" s="56"/>
      <c r="AF15" s="56"/>
      <c r="AG15" s="56"/>
      <c r="AH15" s="41"/>
      <c r="AI15" s="41"/>
      <c r="AJ15" s="42">
        <v>0</v>
      </c>
      <c r="AK15" s="42">
        <v>0</v>
      </c>
      <c r="AL15" s="42">
        <v>0</v>
      </c>
      <c r="AM15" s="42">
        <v>0</v>
      </c>
      <c r="AN15" s="42">
        <v>8</v>
      </c>
      <c r="AO15" s="42">
        <v>8</v>
      </c>
      <c r="AP15" s="42">
        <v>8</v>
      </c>
      <c r="AQ15" s="41">
        <v>8</v>
      </c>
      <c r="AR15" s="42">
        <v>8</v>
      </c>
      <c r="AS15" s="42" t="s">
        <v>32</v>
      </c>
      <c r="AT15" s="41" t="s">
        <v>33</v>
      </c>
      <c r="AU15" s="43" t="s">
        <v>33</v>
      </c>
      <c r="AV15" s="45" t="s">
        <v>33</v>
      </c>
      <c r="AW15" s="45" t="s">
        <v>33</v>
      </c>
      <c r="AX15" s="45" t="s">
        <v>33</v>
      </c>
      <c r="AY15" s="45" t="s">
        <v>33</v>
      </c>
      <c r="AZ15" s="45" t="s">
        <v>33</v>
      </c>
      <c r="BA15" s="45" t="s">
        <v>33</v>
      </c>
      <c r="BB15" s="57" t="s">
        <v>33</v>
      </c>
      <c r="BC15" s="221" t="s">
        <v>35</v>
      </c>
      <c r="BD15" s="227">
        <v>30</v>
      </c>
      <c r="BE15" s="198">
        <v>4</v>
      </c>
      <c r="BF15" s="198">
        <v>5</v>
      </c>
      <c r="BG15" s="198">
        <v>0</v>
      </c>
      <c r="BH15" s="198">
        <v>2</v>
      </c>
      <c r="BI15" s="198">
        <v>0</v>
      </c>
      <c r="BJ15" s="198">
        <v>11</v>
      </c>
      <c r="BK15" s="228">
        <f xml:space="preserve"> SUM(BD15:BJ15)</f>
        <v>52</v>
      </c>
    </row>
    <row r="16" spans="2:64" ht="12.75" customHeight="1" thickBot="1" x14ac:dyDescent="0.25">
      <c r="B16" s="49">
        <v>3</v>
      </c>
      <c r="C16" s="59"/>
      <c r="D16" s="51"/>
      <c r="E16" s="51"/>
      <c r="F16" s="51"/>
      <c r="G16" s="60"/>
      <c r="H16" s="60"/>
      <c r="I16" s="61"/>
      <c r="J16" s="53"/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41">
        <v>0</v>
      </c>
      <c r="R16" s="41">
        <v>0</v>
      </c>
      <c r="S16" s="41">
        <v>0</v>
      </c>
      <c r="T16" s="41">
        <v>0</v>
      </c>
      <c r="U16" s="58">
        <v>0</v>
      </c>
      <c r="V16" s="41" t="s">
        <v>33</v>
      </c>
      <c r="W16" s="41" t="s">
        <v>33</v>
      </c>
      <c r="X16" s="41">
        <v>0</v>
      </c>
      <c r="Y16" s="41">
        <v>8</v>
      </c>
      <c r="Z16" s="41">
        <v>8</v>
      </c>
      <c r="AA16" s="41">
        <v>8</v>
      </c>
      <c r="AB16" s="41">
        <v>8</v>
      </c>
      <c r="AC16" s="41">
        <v>8</v>
      </c>
      <c r="AD16" s="41">
        <v>8</v>
      </c>
      <c r="AE16" s="58">
        <v>8</v>
      </c>
      <c r="AF16" s="58">
        <v>8</v>
      </c>
      <c r="AG16" s="58">
        <v>8</v>
      </c>
      <c r="AH16" s="58">
        <v>8</v>
      </c>
      <c r="AI16" s="41">
        <v>8</v>
      </c>
      <c r="AJ16" s="194">
        <v>8</v>
      </c>
      <c r="AK16" s="194">
        <v>8</v>
      </c>
      <c r="AL16" s="194">
        <v>8</v>
      </c>
      <c r="AM16" s="194">
        <v>8</v>
      </c>
      <c r="AN16" s="194">
        <v>8</v>
      </c>
      <c r="AO16" s="194">
        <v>8</v>
      </c>
      <c r="AP16" s="194">
        <v>8</v>
      </c>
      <c r="AQ16" s="193" t="s">
        <v>32</v>
      </c>
      <c r="AR16" s="194" t="s">
        <v>37</v>
      </c>
      <c r="AS16" s="194" t="s">
        <v>37</v>
      </c>
      <c r="AT16" s="62" t="s">
        <v>38</v>
      </c>
      <c r="AU16" s="62" t="s">
        <v>38</v>
      </c>
      <c r="AV16" s="62" t="s">
        <v>38</v>
      </c>
      <c r="AW16" s="62" t="s">
        <v>38</v>
      </c>
      <c r="AX16" s="62" t="s">
        <v>38</v>
      </c>
      <c r="AY16" s="62" t="s">
        <v>38</v>
      </c>
      <c r="AZ16" s="62" t="s">
        <v>38</v>
      </c>
      <c r="BA16" s="62" t="s">
        <v>38</v>
      </c>
      <c r="BB16" s="63" t="s">
        <v>38</v>
      </c>
      <c r="BC16" s="222" t="s">
        <v>36</v>
      </c>
      <c r="BD16" s="229">
        <v>8</v>
      </c>
      <c r="BE16" s="199">
        <v>12</v>
      </c>
      <c r="BF16" s="199">
        <v>18</v>
      </c>
      <c r="BG16" s="199">
        <v>0</v>
      </c>
      <c r="BH16" s="199">
        <v>1</v>
      </c>
      <c r="BI16" s="199">
        <v>2</v>
      </c>
      <c r="BJ16" s="199">
        <v>2</v>
      </c>
      <c r="BK16" s="228">
        <f xml:space="preserve"> SUM(BD16:BJ16)</f>
        <v>43</v>
      </c>
    </row>
    <row r="17" spans="2:63" ht="13.5" thickBot="1" x14ac:dyDescent="0.25">
      <c r="B17" s="64"/>
      <c r="C17" s="65"/>
      <c r="D17" s="65"/>
      <c r="E17" s="65"/>
      <c r="F17" s="65"/>
      <c r="G17" s="66"/>
      <c r="H17" s="66"/>
      <c r="I17" s="66"/>
      <c r="J17" s="65"/>
      <c r="K17" s="66"/>
      <c r="L17" s="66"/>
      <c r="M17" s="66"/>
      <c r="N17" s="66"/>
      <c r="O17" s="67"/>
      <c r="P17" s="66"/>
      <c r="Q17" s="65"/>
      <c r="R17" s="65"/>
      <c r="S17" s="65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  <c r="AG17" s="69"/>
      <c r="AH17" s="69"/>
      <c r="AI17" s="69"/>
      <c r="AJ17" s="67"/>
      <c r="AK17" s="67"/>
      <c r="AL17" s="67"/>
      <c r="AM17" s="67"/>
      <c r="AN17" s="67"/>
      <c r="AO17" s="67"/>
      <c r="AT17" s="70"/>
      <c r="AU17" s="70"/>
      <c r="AV17" s="70"/>
      <c r="AW17" s="70"/>
      <c r="AX17" s="70"/>
      <c r="AY17" s="70"/>
      <c r="AZ17" s="70"/>
      <c r="BA17" s="70" t="s">
        <v>39</v>
      </c>
      <c r="BB17" s="70"/>
      <c r="BC17" s="70"/>
      <c r="BD17" s="230">
        <f>SUM(BD14:BD16)</f>
        <v>77</v>
      </c>
      <c r="BE17" s="231">
        <f t="shared" ref="BE17:BJ17" si="0">SUM(BE14:BE16)</f>
        <v>16</v>
      </c>
      <c r="BF17" s="231">
        <f t="shared" si="0"/>
        <v>23</v>
      </c>
      <c r="BG17" s="231">
        <f t="shared" si="0"/>
        <v>0</v>
      </c>
      <c r="BH17" s="231">
        <f t="shared" si="0"/>
        <v>5</v>
      </c>
      <c r="BI17" s="231">
        <f t="shared" si="0"/>
        <v>2</v>
      </c>
      <c r="BJ17" s="231">
        <f t="shared" si="0"/>
        <v>24</v>
      </c>
      <c r="BK17" s="232">
        <f>SUM(BK14:BK16)</f>
        <v>147</v>
      </c>
    </row>
    <row r="18" spans="2:63" x14ac:dyDescent="0.2">
      <c r="C18" s="203"/>
      <c r="I18" s="203"/>
      <c r="P18" s="203"/>
      <c r="W18" s="203"/>
      <c r="AC18" s="203"/>
      <c r="AJ18" s="203"/>
    </row>
  </sheetData>
  <sheetProtection selectLockedCells="1" selectUnlockedCells="1"/>
  <mergeCells count="18">
    <mergeCell ref="BC10:BC13"/>
    <mergeCell ref="BF10:BG10"/>
    <mergeCell ref="AC10:AG10"/>
    <mergeCell ref="AH10:AK10"/>
    <mergeCell ref="AL10:AO10"/>
    <mergeCell ref="AP10:AS10"/>
    <mergeCell ref="AT10:AW10"/>
    <mergeCell ref="AX10:BB10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5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T64"/>
  <sheetViews>
    <sheetView topLeftCell="A4" zoomScaleNormal="100" workbookViewId="0">
      <pane ySplit="5" topLeftCell="A37" activePane="bottomLeft" state="frozen"/>
      <selection activeCell="A4" sqref="A4"/>
      <selection pane="bottomLeft" activeCell="B52" sqref="B52"/>
    </sheetView>
  </sheetViews>
  <sheetFormatPr defaultColWidth="7.75" defaultRowHeight="11.25" x14ac:dyDescent="0.2"/>
  <cols>
    <col min="1" max="1" width="8.75" style="71" customWidth="1"/>
    <col min="2" max="2" width="51.125" style="71" customWidth="1"/>
    <col min="3" max="3" width="15.25" style="71" customWidth="1"/>
    <col min="4" max="6" width="6.375" style="71" customWidth="1"/>
    <col min="7" max="7" width="7.75" style="71" customWidth="1"/>
    <col min="8" max="8" width="8.25" style="71" customWidth="1"/>
    <col min="9" max="9" width="6.625" style="71" customWidth="1"/>
    <col min="10" max="14" width="4.625" style="71" customWidth="1"/>
    <col min="15" max="15" width="5.125" style="71" customWidth="1"/>
    <col min="16" max="16" width="4.5" style="71" customWidth="1"/>
    <col min="17" max="17" width="6.125" style="71" customWidth="1"/>
    <col min="18" max="18" width="6.25" style="71" customWidth="1"/>
    <col min="19" max="19" width="6" style="71" customWidth="1"/>
    <col min="20" max="20" width="6.75" style="71" customWidth="1"/>
    <col min="21" max="21" width="6.875" style="71" customWidth="1"/>
    <col min="22" max="22" width="6.5" style="71" customWidth="1"/>
    <col min="23" max="23" width="6.625" style="71" customWidth="1"/>
    <col min="24" max="24" width="6.5" style="71" customWidth="1"/>
    <col min="25" max="16384" width="7.75" style="71"/>
  </cols>
  <sheetData>
    <row r="1" spans="1:254" ht="27.75" customHeight="1" x14ac:dyDescent="0.2">
      <c r="A1" s="72"/>
      <c r="B1" s="290" t="s">
        <v>40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25" customHeight="1" x14ac:dyDescent="0.2">
      <c r="A2" s="283"/>
      <c r="B2" s="284"/>
      <c r="C2" s="280" t="s">
        <v>41</v>
      </c>
      <c r="D2" s="285" t="s">
        <v>42</v>
      </c>
      <c r="E2" s="285"/>
      <c r="F2" s="285"/>
      <c r="G2" s="285"/>
      <c r="H2" s="285"/>
      <c r="I2" s="285"/>
      <c r="J2" s="286" t="s">
        <v>43</v>
      </c>
      <c r="K2" s="286"/>
      <c r="L2" s="286"/>
      <c r="M2" s="286"/>
      <c r="N2" s="286"/>
      <c r="O2" s="28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 customHeight="1" x14ac:dyDescent="0.2">
      <c r="A3" s="283"/>
      <c r="B3" s="284"/>
      <c r="C3" s="280"/>
      <c r="D3" s="280" t="s">
        <v>44</v>
      </c>
      <c r="E3" s="291" t="s">
        <v>45</v>
      </c>
      <c r="F3" s="292" t="s">
        <v>46</v>
      </c>
      <c r="G3" s="292"/>
      <c r="H3" s="292"/>
      <c r="I3" s="292"/>
      <c r="J3" s="293" t="s">
        <v>47</v>
      </c>
      <c r="K3" s="293"/>
      <c r="L3" s="293"/>
      <c r="M3" s="293"/>
      <c r="N3" s="293"/>
      <c r="O3" s="293"/>
      <c r="P3"/>
      <c r="Q3" s="7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 customHeight="1" x14ac:dyDescent="0.2">
      <c r="A4" s="75"/>
      <c r="B4" s="76" t="s">
        <v>48</v>
      </c>
      <c r="C4" s="280"/>
      <c r="D4" s="280"/>
      <c r="E4" s="291"/>
      <c r="F4" s="280" t="s">
        <v>49</v>
      </c>
      <c r="G4" s="282" t="s">
        <v>50</v>
      </c>
      <c r="H4" s="282"/>
      <c r="I4" s="282"/>
      <c r="J4" s="277" t="s">
        <v>51</v>
      </c>
      <c r="K4" s="277"/>
      <c r="L4" s="271" t="s">
        <v>52</v>
      </c>
      <c r="M4" s="271"/>
      <c r="N4" s="277" t="s">
        <v>53</v>
      </c>
      <c r="O4" s="277"/>
      <c r="P4"/>
      <c r="Q4" s="7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x14ac:dyDescent="0.2">
      <c r="A5" s="78"/>
      <c r="B5" s="76" t="s">
        <v>54</v>
      </c>
      <c r="C5" s="280"/>
      <c r="D5" s="280"/>
      <c r="E5" s="291"/>
      <c r="F5" s="280"/>
      <c r="G5" s="287" t="s">
        <v>55</v>
      </c>
      <c r="H5" s="280" t="s">
        <v>56</v>
      </c>
      <c r="I5" s="280" t="s">
        <v>57</v>
      </c>
      <c r="J5" s="79">
        <v>1</v>
      </c>
      <c r="K5" s="79">
        <v>2</v>
      </c>
      <c r="L5" s="246">
        <v>3</v>
      </c>
      <c r="M5" s="246">
        <v>4</v>
      </c>
      <c r="N5" s="79">
        <v>5</v>
      </c>
      <c r="O5" s="79">
        <v>6</v>
      </c>
      <c r="P5"/>
      <c r="Q5" s="7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4.25" x14ac:dyDescent="0.2">
      <c r="A6" s="80" t="s">
        <v>58</v>
      </c>
      <c r="B6" s="76" t="s">
        <v>59</v>
      </c>
      <c r="C6" s="280"/>
      <c r="D6" s="280"/>
      <c r="E6" s="291"/>
      <c r="F6" s="280"/>
      <c r="G6" s="287"/>
      <c r="H6" s="280"/>
      <c r="I6" s="280"/>
      <c r="J6" s="81" t="s">
        <v>60</v>
      </c>
      <c r="K6" s="81" t="s">
        <v>60</v>
      </c>
      <c r="L6" s="247" t="s">
        <v>60</v>
      </c>
      <c r="M6" s="247" t="s">
        <v>60</v>
      </c>
      <c r="N6" s="81" t="s">
        <v>60</v>
      </c>
      <c r="O6" s="81" t="s">
        <v>60</v>
      </c>
      <c r="P6"/>
      <c r="Q6" s="7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 x14ac:dyDescent="0.2">
      <c r="A7" s="80"/>
      <c r="B7" s="82"/>
      <c r="C7" s="280"/>
      <c r="D7" s="280"/>
      <c r="E7" s="291"/>
      <c r="F7" s="280"/>
      <c r="G7" s="287"/>
      <c r="H7" s="280"/>
      <c r="I7" s="280"/>
      <c r="J7" s="77">
        <v>18</v>
      </c>
      <c r="K7" s="77">
        <v>21</v>
      </c>
      <c r="L7" s="248">
        <v>18</v>
      </c>
      <c r="M7" s="248">
        <v>12</v>
      </c>
      <c r="N7" s="77">
        <v>8</v>
      </c>
      <c r="O7" s="77">
        <v>2</v>
      </c>
      <c r="P7"/>
      <c r="Q7" s="7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55.5" customHeight="1" x14ac:dyDescent="0.2">
      <c r="A8" s="80"/>
      <c r="B8" s="82"/>
      <c r="C8" s="280"/>
      <c r="D8" s="280"/>
      <c r="E8" s="291"/>
      <c r="F8" s="280"/>
      <c r="G8" s="287"/>
      <c r="H8" s="280"/>
      <c r="I8" s="280"/>
      <c r="J8" s="77" t="s">
        <v>61</v>
      </c>
      <c r="K8" s="77" t="s">
        <v>61</v>
      </c>
      <c r="L8" s="249" t="s">
        <v>61</v>
      </c>
      <c r="M8" s="248" t="s">
        <v>61</v>
      </c>
      <c r="N8" s="77" t="s">
        <v>61</v>
      </c>
      <c r="O8" s="83" t="s">
        <v>61</v>
      </c>
      <c r="P8"/>
      <c r="Q8" s="7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x14ac:dyDescent="0.2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250">
        <v>12</v>
      </c>
      <c r="M9" s="250">
        <v>13</v>
      </c>
      <c r="N9" s="84">
        <v>14</v>
      </c>
      <c r="O9" s="84">
        <v>15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x14ac:dyDescent="0.2">
      <c r="A10" s="85" t="s">
        <v>62</v>
      </c>
      <c r="B10" s="86" t="s">
        <v>63</v>
      </c>
      <c r="C10" s="87" t="s">
        <v>174</v>
      </c>
      <c r="D10" s="88">
        <f>D11+D14+D21+D23+D26</f>
        <v>3136</v>
      </c>
      <c r="E10" s="88">
        <f>E11+E14+E21+E23</f>
        <v>1084</v>
      </c>
      <c r="F10" s="88">
        <f>F11+F14+F21+F23+F26</f>
        <v>2052</v>
      </c>
      <c r="G10" s="88">
        <f>G11+G14+G21+G23+G26</f>
        <v>858</v>
      </c>
      <c r="H10" s="88">
        <f>H11+H14+H21+H23+H26</f>
        <v>1194</v>
      </c>
      <c r="I10" s="88">
        <f>I11+I28</f>
        <v>0</v>
      </c>
      <c r="J10" s="89"/>
      <c r="K10" s="89"/>
      <c r="L10" s="251"/>
      <c r="M10" s="251"/>
      <c r="N10" s="89"/>
      <c r="O10" s="8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x14ac:dyDescent="0.2">
      <c r="A11" s="90"/>
      <c r="B11" s="91" t="s">
        <v>64</v>
      </c>
      <c r="C11" s="87"/>
      <c r="D11" s="92">
        <f>SUM(D12:D13)</f>
        <v>684</v>
      </c>
      <c r="E11" s="92">
        <f>SUM(E12:E13)</f>
        <v>210</v>
      </c>
      <c r="F11" s="88">
        <f>SUM(F12:F13)</f>
        <v>474</v>
      </c>
      <c r="G11" s="88">
        <f>SUM(G12:G13)</f>
        <v>194</v>
      </c>
      <c r="H11" s="88">
        <f>SUM(H12:H13)</f>
        <v>280</v>
      </c>
      <c r="I11" s="88">
        <f>SUM(I12:I22)</f>
        <v>0</v>
      </c>
      <c r="J11" s="89"/>
      <c r="K11" s="89"/>
      <c r="L11" s="251"/>
      <c r="M11" s="251"/>
      <c r="N11" s="89"/>
      <c r="O11" s="9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x14ac:dyDescent="0.2">
      <c r="A12" s="94" t="s">
        <v>65</v>
      </c>
      <c r="B12" s="95" t="s">
        <v>68</v>
      </c>
      <c r="C12" s="96" t="s">
        <v>171</v>
      </c>
      <c r="D12" s="97">
        <f>E12+F12</f>
        <v>274</v>
      </c>
      <c r="E12" s="97">
        <v>85</v>
      </c>
      <c r="F12" s="98">
        <f>SUM(J12:O12)</f>
        <v>189</v>
      </c>
      <c r="G12" s="98">
        <f>F12-H12-I12</f>
        <v>89</v>
      </c>
      <c r="H12" s="89">
        <v>100</v>
      </c>
      <c r="I12" s="98">
        <v>0</v>
      </c>
      <c r="J12" s="89">
        <v>54</v>
      </c>
      <c r="K12" s="89">
        <v>63</v>
      </c>
      <c r="L12" s="251">
        <v>72</v>
      </c>
      <c r="M12" s="251"/>
      <c r="N12" s="89"/>
      <c r="O12" s="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x14ac:dyDescent="0.2">
      <c r="A13" s="94" t="s">
        <v>67</v>
      </c>
      <c r="B13" s="95" t="s">
        <v>186</v>
      </c>
      <c r="C13" s="96" t="s">
        <v>171</v>
      </c>
      <c r="D13" s="97">
        <f t="shared" ref="D13:D27" si="0">E13+F13</f>
        <v>410</v>
      </c>
      <c r="E13" s="97">
        <v>125</v>
      </c>
      <c r="F13" s="98">
        <f>SUM(J13:O13)</f>
        <v>285</v>
      </c>
      <c r="G13" s="98">
        <f>F13-H13-I13</f>
        <v>105</v>
      </c>
      <c r="H13" s="98">
        <v>180</v>
      </c>
      <c r="I13" s="98">
        <v>0</v>
      </c>
      <c r="J13" s="89">
        <v>90</v>
      </c>
      <c r="K13" s="89">
        <v>105</v>
      </c>
      <c r="L13" s="251">
        <v>90</v>
      </c>
      <c r="M13" s="251"/>
      <c r="N13" s="89"/>
      <c r="O13" s="9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x14ac:dyDescent="0.2">
      <c r="A14" s="94"/>
      <c r="B14" s="99" t="s">
        <v>66</v>
      </c>
      <c r="C14" s="87"/>
      <c r="D14" s="92">
        <f>D15+D16+D17+D18+D19+D20</f>
        <v>1401</v>
      </c>
      <c r="E14" s="88">
        <f>SUM(E15:E20)</f>
        <v>525</v>
      </c>
      <c r="F14" s="88">
        <f>SUM(F15:F20)</f>
        <v>876</v>
      </c>
      <c r="G14" s="88">
        <f>SUM(G15:G20)</f>
        <v>322</v>
      </c>
      <c r="H14" s="88">
        <f>SUM(H15:H20)</f>
        <v>554</v>
      </c>
      <c r="I14" s="73">
        <v>0</v>
      </c>
      <c r="J14" s="89"/>
      <c r="K14" s="89"/>
      <c r="L14" s="251"/>
      <c r="M14" s="251"/>
      <c r="N14" s="89"/>
      <c r="O14" s="9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x14ac:dyDescent="0.2">
      <c r="A15" s="94" t="s">
        <v>69</v>
      </c>
      <c r="B15" s="95" t="s">
        <v>70</v>
      </c>
      <c r="C15" s="96" t="s">
        <v>170</v>
      </c>
      <c r="D15" s="97">
        <f t="shared" si="0"/>
        <v>250</v>
      </c>
      <c r="E15" s="97">
        <v>82</v>
      </c>
      <c r="F15" s="98">
        <f t="shared" ref="F15:F20" si="1">SUM(J15:O15)</f>
        <v>168</v>
      </c>
      <c r="G15" s="98">
        <f t="shared" ref="G15:G20" si="2">F15-H15-I15</f>
        <v>88</v>
      </c>
      <c r="H15" s="89">
        <v>80</v>
      </c>
      <c r="I15" s="98">
        <v>0</v>
      </c>
      <c r="J15" s="89">
        <v>36</v>
      </c>
      <c r="K15" s="89">
        <v>42</v>
      </c>
      <c r="L15" s="251">
        <v>90</v>
      </c>
      <c r="M15" s="251"/>
      <c r="N15" s="89"/>
      <c r="O15" s="9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x14ac:dyDescent="0.2">
      <c r="A16" s="94" t="s">
        <v>71</v>
      </c>
      <c r="B16" s="95" t="s">
        <v>72</v>
      </c>
      <c r="C16" s="96" t="s">
        <v>219</v>
      </c>
      <c r="D16" s="97">
        <f t="shared" si="0"/>
        <v>270</v>
      </c>
      <c r="E16" s="97">
        <v>99</v>
      </c>
      <c r="F16" s="98">
        <f t="shared" si="1"/>
        <v>171</v>
      </c>
      <c r="G16" s="98">
        <f t="shared" si="2"/>
        <v>0</v>
      </c>
      <c r="H16" s="98">
        <v>171</v>
      </c>
      <c r="I16" s="98">
        <v>0</v>
      </c>
      <c r="J16" s="98">
        <v>54</v>
      </c>
      <c r="K16" s="98">
        <v>63</v>
      </c>
      <c r="L16" s="251">
        <v>54</v>
      </c>
      <c r="M16" s="251"/>
      <c r="N16" s="89"/>
      <c r="O16" s="9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x14ac:dyDescent="0.2">
      <c r="A17" s="94" t="s">
        <v>73</v>
      </c>
      <c r="B17" s="95" t="s">
        <v>74</v>
      </c>
      <c r="C17" s="96" t="s">
        <v>170</v>
      </c>
      <c r="D17" s="97">
        <f t="shared" si="0"/>
        <v>284</v>
      </c>
      <c r="E17" s="97">
        <v>95</v>
      </c>
      <c r="F17" s="98">
        <f t="shared" si="1"/>
        <v>189</v>
      </c>
      <c r="G17" s="98">
        <f t="shared" si="2"/>
        <v>129</v>
      </c>
      <c r="H17" s="98">
        <v>60</v>
      </c>
      <c r="I17" s="98">
        <v>0</v>
      </c>
      <c r="J17" s="89">
        <v>54</v>
      </c>
      <c r="K17" s="89">
        <v>63</v>
      </c>
      <c r="L17" s="251">
        <v>72</v>
      </c>
      <c r="M17" s="251"/>
      <c r="N17" s="89"/>
      <c r="O17" s="9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x14ac:dyDescent="0.2">
      <c r="A18" s="94" t="s">
        <v>75</v>
      </c>
      <c r="B18" s="95" t="s">
        <v>76</v>
      </c>
      <c r="C18" s="96" t="s">
        <v>172</v>
      </c>
      <c r="D18" s="97">
        <f t="shared" si="0"/>
        <v>342</v>
      </c>
      <c r="E18" s="97">
        <v>171</v>
      </c>
      <c r="F18" s="98">
        <f t="shared" si="1"/>
        <v>171</v>
      </c>
      <c r="G18" s="98">
        <f t="shared" si="2"/>
        <v>6</v>
      </c>
      <c r="H18" s="89">
        <v>165</v>
      </c>
      <c r="I18" s="98">
        <v>0</v>
      </c>
      <c r="J18" s="89">
        <v>54</v>
      </c>
      <c r="K18" s="89">
        <v>63</v>
      </c>
      <c r="L18" s="251">
        <v>54</v>
      </c>
      <c r="M18" s="251"/>
      <c r="N18" s="89"/>
      <c r="O18" s="9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x14ac:dyDescent="0.2">
      <c r="A19" s="94" t="s">
        <v>190</v>
      </c>
      <c r="B19" s="95" t="s">
        <v>77</v>
      </c>
      <c r="C19" s="96" t="s">
        <v>78</v>
      </c>
      <c r="D19" s="97">
        <f>E19+F19</f>
        <v>116</v>
      </c>
      <c r="E19" s="97">
        <v>38</v>
      </c>
      <c r="F19" s="98">
        <f>SUM(J19:O19)</f>
        <v>78</v>
      </c>
      <c r="G19" s="98">
        <f>F19-H19-I19</f>
        <v>30</v>
      </c>
      <c r="H19" s="98">
        <v>48</v>
      </c>
      <c r="I19" s="98">
        <v>0</v>
      </c>
      <c r="J19" s="89">
        <v>36</v>
      </c>
      <c r="K19" s="89">
        <v>42</v>
      </c>
      <c r="L19" s="251"/>
      <c r="M19" s="251"/>
      <c r="N19" s="89"/>
      <c r="O19" s="9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x14ac:dyDescent="0.2">
      <c r="A20" s="94" t="s">
        <v>162</v>
      </c>
      <c r="B20" s="95" t="s">
        <v>189</v>
      </c>
      <c r="C20" s="96" t="s">
        <v>78</v>
      </c>
      <c r="D20" s="97">
        <f t="shared" si="0"/>
        <v>139</v>
      </c>
      <c r="E20" s="97">
        <v>40</v>
      </c>
      <c r="F20" s="98">
        <f t="shared" si="1"/>
        <v>99</v>
      </c>
      <c r="G20" s="98">
        <f t="shared" si="2"/>
        <v>69</v>
      </c>
      <c r="H20" s="98">
        <v>30</v>
      </c>
      <c r="I20" s="98">
        <v>0</v>
      </c>
      <c r="J20" s="89">
        <v>36</v>
      </c>
      <c r="K20" s="89">
        <v>63</v>
      </c>
      <c r="L20" s="251"/>
      <c r="M20" s="251"/>
      <c r="N20" s="89"/>
      <c r="O20" s="9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5.5" x14ac:dyDescent="0.2">
      <c r="A21" s="94"/>
      <c r="B21" s="100" t="s">
        <v>79</v>
      </c>
      <c r="C21" s="87"/>
      <c r="D21" s="92">
        <f t="shared" si="0"/>
        <v>256</v>
      </c>
      <c r="E21" s="88">
        <f>SUM(E22:E22)</f>
        <v>85</v>
      </c>
      <c r="F21" s="88">
        <f>SUM(F22:F22)</f>
        <v>171</v>
      </c>
      <c r="G21" s="88">
        <f>SUM(G22:G22)</f>
        <v>61</v>
      </c>
      <c r="H21" s="88">
        <f>SUM(H22:H22)</f>
        <v>110</v>
      </c>
      <c r="I21" s="88">
        <f>SUM(I22:I22)</f>
        <v>0</v>
      </c>
      <c r="J21" s="101"/>
      <c r="K21" s="101"/>
      <c r="L21" s="251"/>
      <c r="M21" s="251"/>
      <c r="N21" s="89"/>
      <c r="O21" s="9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x14ac:dyDescent="0.2">
      <c r="A22" s="94" t="s">
        <v>163</v>
      </c>
      <c r="B22" s="95" t="s">
        <v>80</v>
      </c>
      <c r="C22" s="96" t="s">
        <v>201</v>
      </c>
      <c r="D22" s="97">
        <f t="shared" si="0"/>
        <v>256</v>
      </c>
      <c r="E22" s="97">
        <v>85</v>
      </c>
      <c r="F22" s="98">
        <f>SUM(J22:O22)</f>
        <v>171</v>
      </c>
      <c r="G22" s="98">
        <f>F22-H22-I22</f>
        <v>61</v>
      </c>
      <c r="H22" s="89">
        <v>110</v>
      </c>
      <c r="I22" s="98">
        <v>0</v>
      </c>
      <c r="J22" s="89">
        <v>54</v>
      </c>
      <c r="K22" s="89">
        <v>63</v>
      </c>
      <c r="L22" s="251">
        <v>54</v>
      </c>
      <c r="M22" s="251"/>
      <c r="N22" s="89"/>
      <c r="O22" s="9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5.5" x14ac:dyDescent="0.2">
      <c r="A23" s="94"/>
      <c r="B23" s="103" t="s">
        <v>81</v>
      </c>
      <c r="C23" s="87"/>
      <c r="D23" s="92">
        <f>D24+D25</f>
        <v>460</v>
      </c>
      <c r="E23" s="92">
        <f>SUM(E24:E26)</f>
        <v>264</v>
      </c>
      <c r="F23" s="88">
        <f>SUM(F24:F25)</f>
        <v>306</v>
      </c>
      <c r="G23" s="88">
        <f>SUM(G24:G25)</f>
        <v>186</v>
      </c>
      <c r="H23" s="88">
        <f>SUM(H24:H25)</f>
        <v>120</v>
      </c>
      <c r="I23" s="88">
        <f>SUM(I25:I25)</f>
        <v>0</v>
      </c>
      <c r="J23" s="89"/>
      <c r="K23" s="89"/>
      <c r="L23" s="251"/>
      <c r="M23" s="251"/>
      <c r="N23" s="89"/>
      <c r="O23" s="9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x14ac:dyDescent="0.2">
      <c r="A24" s="94" t="s">
        <v>164</v>
      </c>
      <c r="B24" s="102" t="s">
        <v>191</v>
      </c>
      <c r="C24" s="96" t="s">
        <v>78</v>
      </c>
      <c r="D24" s="97">
        <f>E24+F24</f>
        <v>176</v>
      </c>
      <c r="E24" s="97">
        <v>59</v>
      </c>
      <c r="F24" s="98">
        <f>SUM(J24:O24)</f>
        <v>117</v>
      </c>
      <c r="G24" s="98">
        <f>F24-H24-I24</f>
        <v>57</v>
      </c>
      <c r="H24" s="89">
        <v>60</v>
      </c>
      <c r="I24" s="98">
        <v>0</v>
      </c>
      <c r="J24" s="89">
        <v>54</v>
      </c>
      <c r="K24" s="89">
        <v>63</v>
      </c>
      <c r="L24" s="251"/>
      <c r="M24" s="251"/>
      <c r="N24" s="89"/>
      <c r="O24" s="9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x14ac:dyDescent="0.2">
      <c r="A25" s="94" t="s">
        <v>165</v>
      </c>
      <c r="B25" s="95" t="s">
        <v>145</v>
      </c>
      <c r="C25" s="96" t="s">
        <v>173</v>
      </c>
      <c r="D25" s="97">
        <f t="shared" si="0"/>
        <v>284</v>
      </c>
      <c r="E25" s="97">
        <v>95</v>
      </c>
      <c r="F25" s="98">
        <f>SUM(J25:O25)</f>
        <v>189</v>
      </c>
      <c r="G25" s="98">
        <f>F25-H25-I25</f>
        <v>129</v>
      </c>
      <c r="H25" s="93">
        <v>60</v>
      </c>
      <c r="I25" s="98">
        <v>0</v>
      </c>
      <c r="J25" s="89">
        <v>54</v>
      </c>
      <c r="K25" s="89">
        <v>63</v>
      </c>
      <c r="L25" s="251">
        <v>72</v>
      </c>
      <c r="M25" s="251"/>
      <c r="N25" s="89"/>
      <c r="O25" s="9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x14ac:dyDescent="0.2">
      <c r="A26" s="94"/>
      <c r="B26" s="99" t="s">
        <v>83</v>
      </c>
      <c r="C26" s="87"/>
      <c r="D26" s="92">
        <f>E26+F26</f>
        <v>335</v>
      </c>
      <c r="E26" s="92">
        <f>SUM(E27:E27)</f>
        <v>110</v>
      </c>
      <c r="F26" s="92">
        <f>SUM(F27:F27)</f>
        <v>225</v>
      </c>
      <c r="G26" s="92">
        <f>SUM(G27:G27)</f>
        <v>95</v>
      </c>
      <c r="H26" s="92">
        <f>SUM(H27:H27)</f>
        <v>130</v>
      </c>
      <c r="I26" s="92">
        <f>SUM(I27:I27)</f>
        <v>0</v>
      </c>
      <c r="J26" s="89"/>
      <c r="K26" s="89"/>
      <c r="L26" s="251"/>
      <c r="M26" s="251"/>
      <c r="N26" s="89"/>
      <c r="O26" s="9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x14ac:dyDescent="0.2">
      <c r="A27" s="94" t="s">
        <v>166</v>
      </c>
      <c r="B27" s="95" t="s">
        <v>196</v>
      </c>
      <c r="C27" s="96" t="s">
        <v>170</v>
      </c>
      <c r="D27" s="97">
        <f t="shared" si="0"/>
        <v>335</v>
      </c>
      <c r="E27" s="97">
        <v>110</v>
      </c>
      <c r="F27" s="98">
        <f>SUM(J27:O27)</f>
        <v>225</v>
      </c>
      <c r="G27" s="98">
        <f>F27-H27-I27</f>
        <v>95</v>
      </c>
      <c r="H27" s="93">
        <v>130</v>
      </c>
      <c r="I27" s="98">
        <v>0</v>
      </c>
      <c r="J27" s="89">
        <v>72</v>
      </c>
      <c r="K27" s="89">
        <v>63</v>
      </c>
      <c r="L27" s="251">
        <v>90</v>
      </c>
      <c r="M27" s="251"/>
      <c r="N27" s="89"/>
      <c r="O27" s="9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x14ac:dyDescent="0.2">
      <c r="A28" s="104" t="s">
        <v>84</v>
      </c>
      <c r="B28" s="104" t="s">
        <v>220</v>
      </c>
      <c r="C28" s="87" t="s">
        <v>169</v>
      </c>
      <c r="D28" s="92">
        <f>D29+D30+D31+D32+D33+D34+D35</f>
        <v>480</v>
      </c>
      <c r="E28" s="92">
        <f>SUM(E29:E35)</f>
        <v>140</v>
      </c>
      <c r="F28" s="92">
        <f>SUM(F29:F35)</f>
        <v>340</v>
      </c>
      <c r="G28" s="92">
        <f>SUM(G29:G35)</f>
        <v>152</v>
      </c>
      <c r="H28" s="92">
        <f>SUM(H29:H35)</f>
        <v>188</v>
      </c>
      <c r="I28" s="92">
        <f>SUM(I29:I37)</f>
        <v>0</v>
      </c>
      <c r="J28" s="101"/>
      <c r="K28" s="93"/>
      <c r="L28" s="252"/>
      <c r="M28" s="253"/>
      <c r="N28" s="93"/>
      <c r="O28" s="19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08" customFormat="1" ht="12.75" x14ac:dyDescent="0.2">
      <c r="A29" s="105" t="s">
        <v>86</v>
      </c>
      <c r="B29" s="106" t="s">
        <v>146</v>
      </c>
      <c r="C29" s="96" t="s">
        <v>82</v>
      </c>
      <c r="D29" s="97">
        <f t="shared" ref="D29:D34" si="3">E29+F29</f>
        <v>48</v>
      </c>
      <c r="E29" s="97">
        <v>16</v>
      </c>
      <c r="F29" s="98">
        <f t="shared" ref="F29:F34" si="4">SUM(J29:O29)</f>
        <v>32</v>
      </c>
      <c r="G29" s="98">
        <f t="shared" ref="G29:G34" si="5">F29-H29-I29</f>
        <v>14</v>
      </c>
      <c r="H29" s="107">
        <v>18</v>
      </c>
      <c r="I29" s="98">
        <v>0</v>
      </c>
      <c r="J29" s="89"/>
      <c r="K29" s="89"/>
      <c r="L29" s="253"/>
      <c r="M29" s="253"/>
      <c r="N29" s="89">
        <v>32</v>
      </c>
      <c r="O29" s="195"/>
    </row>
    <row r="30" spans="1:254" ht="14.25" x14ac:dyDescent="0.2">
      <c r="A30" s="105" t="s">
        <v>87</v>
      </c>
      <c r="B30" s="106" t="s">
        <v>147</v>
      </c>
      <c r="C30" s="96" t="s">
        <v>82</v>
      </c>
      <c r="D30" s="97">
        <f t="shared" si="3"/>
        <v>54</v>
      </c>
      <c r="E30" s="97">
        <v>18</v>
      </c>
      <c r="F30" s="98">
        <f t="shared" si="4"/>
        <v>36</v>
      </c>
      <c r="G30" s="98">
        <f t="shared" si="5"/>
        <v>18</v>
      </c>
      <c r="H30" s="107">
        <v>18</v>
      </c>
      <c r="I30" s="98">
        <v>0</v>
      </c>
      <c r="J30" s="89"/>
      <c r="K30" s="93"/>
      <c r="L30" s="253"/>
      <c r="M30" s="253">
        <v>36</v>
      </c>
      <c r="N30" s="93"/>
      <c r="O30" s="195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x14ac:dyDescent="0.2">
      <c r="A31" s="105" t="s">
        <v>88</v>
      </c>
      <c r="B31" s="106" t="s">
        <v>148</v>
      </c>
      <c r="C31" s="96" t="s">
        <v>82</v>
      </c>
      <c r="D31" s="97">
        <f t="shared" si="3"/>
        <v>66</v>
      </c>
      <c r="E31" s="97">
        <v>18</v>
      </c>
      <c r="F31" s="98">
        <f t="shared" si="4"/>
        <v>48</v>
      </c>
      <c r="G31" s="98">
        <f t="shared" si="5"/>
        <v>28</v>
      </c>
      <c r="H31" s="107">
        <v>20</v>
      </c>
      <c r="I31" s="98">
        <v>0</v>
      </c>
      <c r="J31" s="89"/>
      <c r="K31" s="93"/>
      <c r="L31" s="252"/>
      <c r="M31" s="253">
        <v>48</v>
      </c>
      <c r="N31" s="93"/>
      <c r="O31" s="19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x14ac:dyDescent="0.2">
      <c r="A32" s="105" t="s">
        <v>89</v>
      </c>
      <c r="B32" s="106" t="s">
        <v>149</v>
      </c>
      <c r="C32" s="96" t="s">
        <v>175</v>
      </c>
      <c r="D32" s="97">
        <f t="shared" si="3"/>
        <v>66</v>
      </c>
      <c r="E32" s="97">
        <v>18</v>
      </c>
      <c r="F32" s="98">
        <f t="shared" si="4"/>
        <v>48</v>
      </c>
      <c r="G32" s="98">
        <f t="shared" si="5"/>
        <v>18</v>
      </c>
      <c r="H32" s="107">
        <v>30</v>
      </c>
      <c r="I32" s="98">
        <v>0</v>
      </c>
      <c r="J32" s="89"/>
      <c r="K32" s="89"/>
      <c r="L32" s="253"/>
      <c r="M32" s="253">
        <v>48</v>
      </c>
      <c r="N32" s="89"/>
      <c r="O32" s="19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x14ac:dyDescent="0.2">
      <c r="A33" s="105" t="s">
        <v>90</v>
      </c>
      <c r="B33" s="106" t="s">
        <v>150</v>
      </c>
      <c r="C33" s="96" t="s">
        <v>175</v>
      </c>
      <c r="D33" s="97">
        <f t="shared" si="3"/>
        <v>66</v>
      </c>
      <c r="E33" s="97">
        <v>18</v>
      </c>
      <c r="F33" s="98">
        <f t="shared" si="4"/>
        <v>48</v>
      </c>
      <c r="G33" s="109">
        <f t="shared" si="5"/>
        <v>18</v>
      </c>
      <c r="H33" s="107">
        <v>30</v>
      </c>
      <c r="I33" s="98">
        <v>0</v>
      </c>
      <c r="J33" s="89"/>
      <c r="K33" s="89"/>
      <c r="L33" s="253"/>
      <c r="M33" s="253">
        <v>48</v>
      </c>
      <c r="N33" s="89"/>
      <c r="O33" s="19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 x14ac:dyDescent="0.2">
      <c r="A34" s="105" t="s">
        <v>91</v>
      </c>
      <c r="B34" s="106" t="s">
        <v>93</v>
      </c>
      <c r="C34" s="96" t="s">
        <v>82</v>
      </c>
      <c r="D34" s="97">
        <f t="shared" si="3"/>
        <v>48</v>
      </c>
      <c r="E34" s="97">
        <v>16</v>
      </c>
      <c r="F34" s="98">
        <f t="shared" si="4"/>
        <v>32</v>
      </c>
      <c r="G34" s="98">
        <f t="shared" si="5"/>
        <v>16</v>
      </c>
      <c r="H34" s="98">
        <v>16</v>
      </c>
      <c r="I34" s="98">
        <v>0</v>
      </c>
      <c r="J34" s="89"/>
      <c r="K34" s="93"/>
      <c r="L34" s="253"/>
      <c r="M34" s="253"/>
      <c r="N34" s="93">
        <v>32</v>
      </c>
      <c r="O34" s="19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 x14ac:dyDescent="0.2">
      <c r="A35" s="105"/>
      <c r="B35" s="104" t="s">
        <v>83</v>
      </c>
      <c r="C35" s="87"/>
      <c r="D35" s="92">
        <f>SUM(D36:D37)</f>
        <v>132</v>
      </c>
      <c r="E35" s="92">
        <f>SUM(E36:E37)</f>
        <v>36</v>
      </c>
      <c r="F35" s="92">
        <f>SUM(F36:F37)</f>
        <v>96</v>
      </c>
      <c r="G35" s="92">
        <f>SUM(G36:G37)</f>
        <v>40</v>
      </c>
      <c r="H35" s="92">
        <f>SUM(H36:H37)</f>
        <v>56</v>
      </c>
      <c r="I35" s="98">
        <v>0</v>
      </c>
      <c r="J35" s="89"/>
      <c r="K35" s="101"/>
      <c r="L35" s="254"/>
      <c r="M35" s="254"/>
      <c r="N35" s="93"/>
      <c r="O35" s="19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 x14ac:dyDescent="0.2">
      <c r="A36" s="105" t="s">
        <v>92</v>
      </c>
      <c r="B36" s="106" t="s">
        <v>204</v>
      </c>
      <c r="C36" s="206" t="s">
        <v>82</v>
      </c>
      <c r="D36" s="107">
        <f>E36+F36</f>
        <v>66</v>
      </c>
      <c r="E36" s="97">
        <v>18</v>
      </c>
      <c r="F36" s="97">
        <f>SUM(J36:O36)</f>
        <v>48</v>
      </c>
      <c r="G36" s="97">
        <f>F36-H36-I36</f>
        <v>20</v>
      </c>
      <c r="H36" s="107">
        <v>28</v>
      </c>
      <c r="I36" s="98">
        <v>0</v>
      </c>
      <c r="J36" s="89"/>
      <c r="K36" s="101"/>
      <c r="L36" s="254"/>
      <c r="M36" s="255">
        <v>48</v>
      </c>
      <c r="N36" s="93"/>
      <c r="O36" s="19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 x14ac:dyDescent="0.2">
      <c r="A37" s="105" t="s">
        <v>94</v>
      </c>
      <c r="B37" s="106" t="s">
        <v>161</v>
      </c>
      <c r="C37" s="96" t="s">
        <v>82</v>
      </c>
      <c r="D37" s="107">
        <f>E37+F37</f>
        <v>66</v>
      </c>
      <c r="E37" s="97">
        <v>18</v>
      </c>
      <c r="F37" s="97">
        <f>SUM(J37:O37)</f>
        <v>48</v>
      </c>
      <c r="G37" s="97">
        <f>F37-H37-I37</f>
        <v>20</v>
      </c>
      <c r="H37" s="107">
        <v>28</v>
      </c>
      <c r="I37" s="98">
        <v>0</v>
      </c>
      <c r="J37" s="89"/>
      <c r="K37" s="101"/>
      <c r="L37" s="254"/>
      <c r="M37" s="254"/>
      <c r="N37" s="93">
        <v>48</v>
      </c>
      <c r="O37" s="195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111" customFormat="1" ht="12.75" x14ac:dyDescent="0.2">
      <c r="A38" s="104" t="s">
        <v>95</v>
      </c>
      <c r="B38" s="104" t="s">
        <v>221</v>
      </c>
      <c r="C38" s="87" t="s">
        <v>193</v>
      </c>
      <c r="D38" s="110">
        <f>D39+D43+D47</f>
        <v>470</v>
      </c>
      <c r="E38" s="110">
        <f>E39+E43+E47</f>
        <v>138</v>
      </c>
      <c r="F38" s="110">
        <f>F39+F43+F47</f>
        <v>332</v>
      </c>
      <c r="G38" s="92">
        <f>G39+G43+G47</f>
        <v>190</v>
      </c>
      <c r="H38" s="92">
        <f>H39+H43+H47</f>
        <v>142</v>
      </c>
      <c r="I38" s="92">
        <f>I39+I43+I47+I51</f>
        <v>0</v>
      </c>
      <c r="J38" s="101"/>
      <c r="K38" s="101"/>
      <c r="L38" s="254"/>
      <c r="M38" s="251"/>
      <c r="N38" s="93"/>
      <c r="O38" s="196"/>
    </row>
    <row r="39" spans="1:254" ht="14.25" x14ac:dyDescent="0.2">
      <c r="A39" s="104" t="s">
        <v>97</v>
      </c>
      <c r="B39" s="104" t="s">
        <v>222</v>
      </c>
      <c r="C39" s="87" t="s">
        <v>192</v>
      </c>
      <c r="D39" s="92">
        <f>SUM(D40)</f>
        <v>228</v>
      </c>
      <c r="E39" s="92">
        <f>SUM(E40:E42)</f>
        <v>64</v>
      </c>
      <c r="F39" s="92">
        <f>SUM(F40)</f>
        <v>164</v>
      </c>
      <c r="G39" s="92">
        <f>SUM(G40:G42)</f>
        <v>96</v>
      </c>
      <c r="H39" s="92">
        <f>SUM(H40)</f>
        <v>68</v>
      </c>
      <c r="I39" s="92">
        <f>SUM(I40:I40)</f>
        <v>0</v>
      </c>
      <c r="J39" s="101"/>
      <c r="K39" s="101"/>
      <c r="L39" s="254"/>
      <c r="M39" s="253"/>
      <c r="N39" s="89"/>
      <c r="O39" s="195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08" customFormat="1" ht="14.1" customHeight="1" x14ac:dyDescent="0.2">
      <c r="A40" s="112" t="s">
        <v>98</v>
      </c>
      <c r="B40" s="106" t="s">
        <v>151</v>
      </c>
      <c r="C40" s="96" t="s">
        <v>218</v>
      </c>
      <c r="D40" s="107">
        <f>E40+F40</f>
        <v>228</v>
      </c>
      <c r="E40" s="107">
        <v>64</v>
      </c>
      <c r="F40" s="97">
        <f>SUM(J40:O40)</f>
        <v>164</v>
      </c>
      <c r="G40" s="97">
        <f>F40-H40-I40</f>
        <v>96</v>
      </c>
      <c r="H40" s="97">
        <v>68</v>
      </c>
      <c r="I40" s="97">
        <v>0</v>
      </c>
      <c r="J40" s="89"/>
      <c r="K40" s="89"/>
      <c r="L40" s="251"/>
      <c r="M40" s="251">
        <v>84</v>
      </c>
      <c r="N40" s="93">
        <v>80</v>
      </c>
      <c r="O40" s="93"/>
    </row>
    <row r="41" spans="1:254" s="114" customFormat="1" ht="12.75" x14ac:dyDescent="0.2">
      <c r="A41" s="115" t="s">
        <v>99</v>
      </c>
      <c r="B41" s="115" t="s">
        <v>100</v>
      </c>
      <c r="C41" s="96" t="s">
        <v>217</v>
      </c>
      <c r="D41" s="117">
        <f>E42+F41</f>
        <v>288</v>
      </c>
      <c r="E41" s="207">
        <v>0</v>
      </c>
      <c r="F41" s="117">
        <v>288</v>
      </c>
      <c r="G41" s="97">
        <v>0</v>
      </c>
      <c r="H41" s="117">
        <v>288</v>
      </c>
      <c r="I41" s="97">
        <v>0</v>
      </c>
      <c r="J41" s="89"/>
      <c r="K41" s="89"/>
      <c r="L41" s="251"/>
      <c r="M41" s="253"/>
      <c r="N41" s="117" t="s">
        <v>159</v>
      </c>
      <c r="O41" s="89"/>
      <c r="T41" s="114" t="s">
        <v>176</v>
      </c>
    </row>
    <row r="42" spans="1:254" s="114" customFormat="1" ht="12.75" x14ac:dyDescent="0.2">
      <c r="A42" s="115" t="s">
        <v>101</v>
      </c>
      <c r="B42" s="118" t="s">
        <v>102</v>
      </c>
      <c r="C42" s="96" t="s">
        <v>103</v>
      </c>
      <c r="D42" s="117">
        <f>E42+F42</f>
        <v>360</v>
      </c>
      <c r="E42" s="113">
        <v>0</v>
      </c>
      <c r="F42" s="117">
        <v>360</v>
      </c>
      <c r="G42" s="97">
        <v>0</v>
      </c>
      <c r="H42" s="117">
        <v>360</v>
      </c>
      <c r="I42" s="97">
        <v>0</v>
      </c>
      <c r="J42" s="89"/>
      <c r="K42" s="89"/>
      <c r="L42" s="251"/>
      <c r="M42" s="251"/>
      <c r="N42" s="117" t="s">
        <v>160</v>
      </c>
      <c r="O42" s="89"/>
    </row>
    <row r="43" spans="1:254" s="111" customFormat="1" ht="13.5" customHeight="1" x14ac:dyDescent="0.2">
      <c r="A43" s="104" t="s">
        <v>105</v>
      </c>
      <c r="B43" s="104" t="s">
        <v>152</v>
      </c>
      <c r="C43" s="87" t="s">
        <v>192</v>
      </c>
      <c r="D43" s="119">
        <f>SUM(D44)</f>
        <v>100</v>
      </c>
      <c r="E43" s="119">
        <f>SUM(E44:E46)</f>
        <v>28</v>
      </c>
      <c r="F43" s="119">
        <f>SUM(F44)</f>
        <v>72</v>
      </c>
      <c r="G43" s="119">
        <f>SUM(G44:G46)</f>
        <v>48</v>
      </c>
      <c r="H43" s="119">
        <f>SUM(H44)</f>
        <v>24</v>
      </c>
      <c r="I43" s="92">
        <f>SUM(I44:I46)</f>
        <v>0</v>
      </c>
      <c r="J43" s="101"/>
      <c r="K43" s="101"/>
      <c r="L43" s="254"/>
      <c r="M43" s="254"/>
      <c r="N43" s="89"/>
      <c r="O43" s="93"/>
    </row>
    <row r="44" spans="1:254" s="108" customFormat="1" ht="14.25" customHeight="1" x14ac:dyDescent="0.2">
      <c r="A44" s="120" t="s">
        <v>106</v>
      </c>
      <c r="B44" s="106" t="s">
        <v>158</v>
      </c>
      <c r="C44" s="96" t="s">
        <v>217</v>
      </c>
      <c r="D44" s="116">
        <f>E44+F44</f>
        <v>100</v>
      </c>
      <c r="E44" s="116">
        <v>28</v>
      </c>
      <c r="F44" s="97">
        <f>SUM(J44:O44)</f>
        <v>72</v>
      </c>
      <c r="G44" s="97">
        <f>F44-H44-I44</f>
        <v>48</v>
      </c>
      <c r="H44" s="97">
        <v>24</v>
      </c>
      <c r="I44" s="97">
        <v>0</v>
      </c>
      <c r="J44" s="89"/>
      <c r="K44" s="89"/>
      <c r="L44" s="251"/>
      <c r="M44" s="251">
        <v>72</v>
      </c>
      <c r="N44" s="93"/>
      <c r="O44" s="93"/>
    </row>
    <row r="45" spans="1:254" ht="13.5" customHeight="1" x14ac:dyDescent="0.2">
      <c r="A45" s="121" t="s">
        <v>107</v>
      </c>
      <c r="B45" s="122" t="s">
        <v>100</v>
      </c>
      <c r="C45" s="96" t="s">
        <v>217</v>
      </c>
      <c r="D45" s="117">
        <f>E45+F45</f>
        <v>144</v>
      </c>
      <c r="E45" s="207">
        <v>0</v>
      </c>
      <c r="F45" s="117">
        <v>144</v>
      </c>
      <c r="G45" s="97">
        <v>0</v>
      </c>
      <c r="H45" s="117">
        <v>144</v>
      </c>
      <c r="I45" s="97">
        <v>0</v>
      </c>
      <c r="J45" s="89"/>
      <c r="K45" s="89"/>
      <c r="L45" s="251"/>
      <c r="M45" s="256" t="s">
        <v>104</v>
      </c>
      <c r="N45" s="93"/>
      <c r="O45" s="9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114" customFormat="1" ht="12.75" x14ac:dyDescent="0.2">
      <c r="A46" s="121" t="s">
        <v>108</v>
      </c>
      <c r="B46" s="122" t="s">
        <v>102</v>
      </c>
      <c r="C46" s="96" t="s">
        <v>103</v>
      </c>
      <c r="D46" s="117">
        <f>E46+F46</f>
        <v>180</v>
      </c>
      <c r="E46" s="113">
        <v>0</v>
      </c>
      <c r="F46" s="117">
        <v>180</v>
      </c>
      <c r="G46" s="123">
        <v>0</v>
      </c>
      <c r="H46" s="117">
        <v>180</v>
      </c>
      <c r="I46" s="98">
        <v>0</v>
      </c>
      <c r="J46" s="89"/>
      <c r="K46" s="89"/>
      <c r="L46" s="251"/>
      <c r="M46" s="256" t="s">
        <v>113</v>
      </c>
      <c r="N46" s="89"/>
      <c r="O46" s="93"/>
    </row>
    <row r="47" spans="1:254" s="111" customFormat="1" ht="17.100000000000001" customHeight="1" x14ac:dyDescent="0.2">
      <c r="A47" s="104" t="s">
        <v>109</v>
      </c>
      <c r="B47" s="104" t="s">
        <v>156</v>
      </c>
      <c r="C47" s="87" t="s">
        <v>192</v>
      </c>
      <c r="D47" s="92">
        <f>SUM(D48)</f>
        <v>142</v>
      </c>
      <c r="E47" s="92">
        <f>SUM(E48:E50)</f>
        <v>46</v>
      </c>
      <c r="F47" s="92">
        <f>SUM(F48)</f>
        <v>96</v>
      </c>
      <c r="G47" s="92">
        <f>SUM(G48:G50)</f>
        <v>46</v>
      </c>
      <c r="H47" s="92">
        <f>SUM(H48)</f>
        <v>50</v>
      </c>
      <c r="I47" s="88">
        <f>SUM(I48:I52)</f>
        <v>0</v>
      </c>
      <c r="J47" s="101"/>
      <c r="K47" s="101"/>
      <c r="L47" s="254"/>
      <c r="M47" s="254"/>
      <c r="N47" s="89"/>
      <c r="O47" s="93"/>
    </row>
    <row r="48" spans="1:254" s="108" customFormat="1" ht="14.25" customHeight="1" x14ac:dyDescent="0.2">
      <c r="A48" s="105" t="s">
        <v>110</v>
      </c>
      <c r="B48" s="124" t="s">
        <v>153</v>
      </c>
      <c r="C48" s="96" t="s">
        <v>217</v>
      </c>
      <c r="D48" s="116">
        <f>E48+F48</f>
        <v>142</v>
      </c>
      <c r="E48" s="116">
        <v>46</v>
      </c>
      <c r="F48" s="123">
        <f>SUM(J48:O48)</f>
        <v>96</v>
      </c>
      <c r="G48" s="116">
        <f>F48-H48-I48</f>
        <v>46</v>
      </c>
      <c r="H48" s="116">
        <v>50</v>
      </c>
      <c r="I48" s="98">
        <v>0</v>
      </c>
      <c r="J48" s="89"/>
      <c r="K48" s="89"/>
      <c r="L48" s="251"/>
      <c r="M48" s="251"/>
      <c r="N48" s="93">
        <v>96</v>
      </c>
      <c r="O48" s="93"/>
    </row>
    <row r="49" spans="1:27" s="108" customFormat="1" ht="15.6" customHeight="1" x14ac:dyDescent="0.2">
      <c r="A49" s="105" t="s">
        <v>111</v>
      </c>
      <c r="B49" s="122" t="s">
        <v>100</v>
      </c>
      <c r="C49" s="96" t="s">
        <v>217</v>
      </c>
      <c r="D49" s="117">
        <f>E49+F49</f>
        <v>144</v>
      </c>
      <c r="E49" s="116">
        <v>0</v>
      </c>
      <c r="F49" s="117">
        <v>144</v>
      </c>
      <c r="G49" s="116">
        <f>F49-H49-I49</f>
        <v>0</v>
      </c>
      <c r="H49" s="117">
        <v>144</v>
      </c>
      <c r="I49" s="98">
        <v>0</v>
      </c>
      <c r="J49" s="89"/>
      <c r="K49" s="89"/>
      <c r="L49" s="251"/>
      <c r="M49" s="251"/>
      <c r="N49" s="117" t="s">
        <v>104</v>
      </c>
      <c r="O49" s="93"/>
    </row>
    <row r="50" spans="1:27" s="108" customFormat="1" ht="15.6" customHeight="1" x14ac:dyDescent="0.2">
      <c r="A50" s="105" t="s">
        <v>112</v>
      </c>
      <c r="B50" s="118" t="s">
        <v>102</v>
      </c>
      <c r="C50" s="96" t="s">
        <v>103</v>
      </c>
      <c r="D50" s="117">
        <f>E50+F50</f>
        <v>288</v>
      </c>
      <c r="E50" s="116">
        <v>0</v>
      </c>
      <c r="F50" s="117">
        <v>288</v>
      </c>
      <c r="G50" s="116">
        <v>0</v>
      </c>
      <c r="H50" s="117">
        <v>288</v>
      </c>
      <c r="I50" s="98">
        <v>0</v>
      </c>
      <c r="J50" s="89"/>
      <c r="K50" s="89"/>
      <c r="L50" s="251"/>
      <c r="M50" s="251"/>
      <c r="N50" s="117" t="s">
        <v>159</v>
      </c>
      <c r="O50" s="93"/>
    </row>
    <row r="51" spans="1:27" s="108" customFormat="1" ht="15.6" customHeight="1" x14ac:dyDescent="0.2">
      <c r="A51" s="104" t="s">
        <v>154</v>
      </c>
      <c r="B51" s="104" t="s">
        <v>76</v>
      </c>
      <c r="C51" s="87" t="s">
        <v>82</v>
      </c>
      <c r="D51" s="110">
        <f t="shared" ref="D51:I51" si="6">SUM(D52)</f>
        <v>72</v>
      </c>
      <c r="E51" s="110">
        <f t="shared" si="6"/>
        <v>24</v>
      </c>
      <c r="F51" s="110">
        <f t="shared" si="6"/>
        <v>48</v>
      </c>
      <c r="G51" s="110">
        <f t="shared" si="6"/>
        <v>6</v>
      </c>
      <c r="H51" s="110">
        <f t="shared" si="6"/>
        <v>42</v>
      </c>
      <c r="I51" s="110">
        <f t="shared" si="6"/>
        <v>0</v>
      </c>
      <c r="J51" s="89"/>
      <c r="K51" s="89"/>
      <c r="L51" s="251"/>
      <c r="M51" s="251"/>
      <c r="N51" s="93"/>
      <c r="O51" s="93"/>
    </row>
    <row r="52" spans="1:27" s="108" customFormat="1" ht="15.6" customHeight="1" thickBot="1" x14ac:dyDescent="0.25">
      <c r="A52" s="105" t="s">
        <v>155</v>
      </c>
      <c r="B52" s="118" t="s">
        <v>76</v>
      </c>
      <c r="C52" s="96" t="s">
        <v>82</v>
      </c>
      <c r="D52" s="116">
        <f>E52+F52</f>
        <v>72</v>
      </c>
      <c r="E52" s="107">
        <v>24</v>
      </c>
      <c r="F52" s="98">
        <f>SUM(J52:O52)</f>
        <v>48</v>
      </c>
      <c r="G52" s="107">
        <f>F52-H52-I52</f>
        <v>6</v>
      </c>
      <c r="H52" s="107">
        <v>42</v>
      </c>
      <c r="I52" s="98">
        <v>0</v>
      </c>
      <c r="J52" s="89"/>
      <c r="K52" s="89"/>
      <c r="L52" s="251"/>
      <c r="M52" s="251">
        <v>48</v>
      </c>
      <c r="N52" s="93"/>
      <c r="O52" s="93"/>
    </row>
    <row r="53" spans="1:27" s="108" customFormat="1" ht="13.5" thickBot="1" x14ac:dyDescent="0.25">
      <c r="A53" s="125"/>
      <c r="B53" s="125" t="s">
        <v>114</v>
      </c>
      <c r="C53" s="126"/>
      <c r="D53" s="127">
        <f>D51+D38+D28+D10</f>
        <v>4158</v>
      </c>
      <c r="E53" s="127">
        <f>E51+E47+E43+E39+E28+E10</f>
        <v>1386</v>
      </c>
      <c r="F53" s="127">
        <f>F51+F38+F28+F10</f>
        <v>2772</v>
      </c>
      <c r="G53" s="127">
        <f>G10+G28+G38+G51</f>
        <v>1206</v>
      </c>
      <c r="H53" s="127">
        <f>H10+H28+H38+H51</f>
        <v>1566</v>
      </c>
      <c r="I53" s="127">
        <f>I10+I28+I38+I51</f>
        <v>0</v>
      </c>
      <c r="J53" s="127">
        <f t="shared" ref="J53:O53" si="7">SUM(J10:J52)</f>
        <v>648</v>
      </c>
      <c r="K53" s="127">
        <f t="shared" si="7"/>
        <v>756</v>
      </c>
      <c r="L53" s="127">
        <f t="shared" si="7"/>
        <v>648</v>
      </c>
      <c r="M53" s="127">
        <f t="shared" si="7"/>
        <v>432</v>
      </c>
      <c r="N53" s="127">
        <f t="shared" si="7"/>
        <v>288</v>
      </c>
      <c r="O53" s="127">
        <f t="shared" si="7"/>
        <v>0</v>
      </c>
    </row>
    <row r="54" spans="1:27" ht="15" thickBot="1" x14ac:dyDescent="0.25">
      <c r="A54" s="125"/>
      <c r="B54" s="125"/>
      <c r="C54" s="126"/>
      <c r="D54" s="128"/>
      <c r="E54" s="127"/>
      <c r="F54" s="128"/>
      <c r="G54" s="127"/>
      <c r="H54" s="127"/>
      <c r="I54" s="127"/>
      <c r="J54" s="127">
        <f t="shared" ref="J54:O54" si="8">SUM(J10:J52)/J7</f>
        <v>36</v>
      </c>
      <c r="K54" s="127">
        <f t="shared" si="8"/>
        <v>36</v>
      </c>
      <c r="L54" s="127">
        <f t="shared" si="8"/>
        <v>36</v>
      </c>
      <c r="M54" s="127">
        <f t="shared" si="8"/>
        <v>36</v>
      </c>
      <c r="N54" s="127">
        <f t="shared" si="8"/>
        <v>36</v>
      </c>
      <c r="O54" s="127">
        <f t="shared" si="8"/>
        <v>0</v>
      </c>
      <c r="P54"/>
      <c r="Q54"/>
      <c r="R54"/>
      <c r="S54"/>
      <c r="T54"/>
      <c r="U54"/>
      <c r="V54"/>
      <c r="W54"/>
      <c r="X54"/>
      <c r="Y54"/>
      <c r="Z54"/>
      <c r="AA54"/>
    </row>
    <row r="55" spans="1:27" ht="12.75" customHeight="1" x14ac:dyDescent="0.2">
      <c r="A55" s="129" t="s">
        <v>115</v>
      </c>
      <c r="B55" s="129" t="s">
        <v>116</v>
      </c>
      <c r="C55" s="130"/>
      <c r="D55" s="130"/>
      <c r="E55" s="130"/>
      <c r="F55" s="131"/>
      <c r="G55" s="130"/>
      <c r="H55" s="130"/>
      <c r="I55" s="130"/>
      <c r="J55" s="130"/>
      <c r="K55" s="130"/>
      <c r="L55" s="130"/>
      <c r="M55" s="130"/>
      <c r="N55" s="130"/>
      <c r="O55" s="204" t="s">
        <v>195</v>
      </c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 customHeight="1" x14ac:dyDescent="0.2">
      <c r="A56" s="129" t="s">
        <v>187</v>
      </c>
      <c r="B56" s="129" t="s">
        <v>188</v>
      </c>
      <c r="C56" s="130"/>
      <c r="D56" s="130"/>
      <c r="E56" s="130"/>
      <c r="F56" s="130" t="s">
        <v>194</v>
      </c>
      <c r="G56" s="130"/>
      <c r="H56" s="130"/>
      <c r="I56" s="130"/>
      <c r="J56" s="130"/>
      <c r="K56" s="130"/>
      <c r="L56" s="130"/>
      <c r="M56" s="130"/>
      <c r="N56" s="130"/>
      <c r="O56" s="130"/>
      <c r="P56"/>
      <c r="Q56"/>
      <c r="R56"/>
      <c r="S56"/>
      <c r="T56"/>
      <c r="U56"/>
      <c r="V56"/>
      <c r="W56"/>
      <c r="X56"/>
      <c r="Y56"/>
      <c r="Z56"/>
      <c r="AA56"/>
    </row>
    <row r="57" spans="1:27" ht="12.75" customHeight="1" thickBot="1" x14ac:dyDescent="0.25">
      <c r="A57" s="132"/>
      <c r="B57" s="132"/>
      <c r="C57" s="132"/>
      <c r="D57" s="132"/>
      <c r="E57" s="132"/>
      <c r="F57" s="133"/>
      <c r="G57" s="132"/>
      <c r="H57" s="132"/>
      <c r="I57" s="132"/>
      <c r="J57" s="132"/>
      <c r="K57" s="132"/>
      <c r="L57" s="132"/>
      <c r="M57" s="132"/>
      <c r="N57" s="132"/>
      <c r="O57" s="132"/>
      <c r="P57"/>
      <c r="Q57"/>
      <c r="R57"/>
      <c r="S57"/>
      <c r="T57"/>
      <c r="U57"/>
      <c r="V57"/>
      <c r="W57"/>
      <c r="X57"/>
      <c r="Y57"/>
      <c r="Z57"/>
      <c r="AA57"/>
    </row>
    <row r="58" spans="1:27" ht="23.25" customHeight="1" x14ac:dyDescent="0.2">
      <c r="A58" s="266"/>
      <c r="B58" s="275"/>
      <c r="C58" s="276"/>
      <c r="D58" s="268"/>
      <c r="E58" s="268"/>
      <c r="F58" s="268"/>
      <c r="G58" s="294" t="s">
        <v>114</v>
      </c>
      <c r="H58" s="281" t="s">
        <v>117</v>
      </c>
      <c r="I58" s="281"/>
      <c r="J58" s="134">
        <f t="shared" ref="J58:O58" si="9">J53</f>
        <v>648</v>
      </c>
      <c r="K58" s="134">
        <f t="shared" si="9"/>
        <v>756</v>
      </c>
      <c r="L58" s="134">
        <f t="shared" si="9"/>
        <v>648</v>
      </c>
      <c r="M58" s="134">
        <f t="shared" si="9"/>
        <v>432</v>
      </c>
      <c r="N58" s="134">
        <f t="shared" si="9"/>
        <v>288</v>
      </c>
      <c r="O58" s="134">
        <f t="shared" si="9"/>
        <v>0</v>
      </c>
      <c r="P58"/>
      <c r="Q58"/>
      <c r="R58"/>
      <c r="S58"/>
      <c r="T58"/>
      <c r="U58"/>
      <c r="V58"/>
      <c r="W58"/>
      <c r="X58"/>
      <c r="Y58"/>
      <c r="Z58"/>
      <c r="AA58"/>
    </row>
    <row r="59" spans="1:27" ht="21.75" customHeight="1" x14ac:dyDescent="0.2">
      <c r="A59" s="267"/>
      <c r="B59" s="135"/>
      <c r="C59" s="135"/>
      <c r="D59" s="269"/>
      <c r="E59" s="269"/>
      <c r="F59" s="269"/>
      <c r="G59" s="295"/>
      <c r="H59" s="272" t="s">
        <v>118</v>
      </c>
      <c r="I59" s="272"/>
      <c r="J59" s="134">
        <v>0</v>
      </c>
      <c r="K59" s="134">
        <v>0</v>
      </c>
      <c r="L59" s="134">
        <v>0</v>
      </c>
      <c r="M59" s="134">
        <v>144</v>
      </c>
      <c r="N59" s="134">
        <v>432</v>
      </c>
      <c r="O59" s="134">
        <v>0</v>
      </c>
      <c r="P59"/>
      <c r="Q59"/>
      <c r="R59"/>
      <c r="S59"/>
      <c r="T59"/>
      <c r="U59"/>
      <c r="V59"/>
      <c r="W59"/>
      <c r="X59"/>
      <c r="Y59"/>
      <c r="Z59"/>
      <c r="AA59"/>
    </row>
    <row r="60" spans="1:27" ht="29.25" customHeight="1" x14ac:dyDescent="0.2">
      <c r="A60" s="267"/>
      <c r="B60" s="205" t="s">
        <v>119</v>
      </c>
      <c r="C60" s="135"/>
      <c r="D60" s="269"/>
      <c r="E60" s="269"/>
      <c r="F60" s="269"/>
      <c r="G60" s="295"/>
      <c r="H60" s="279" t="s">
        <v>120</v>
      </c>
      <c r="I60" s="279"/>
      <c r="J60" s="134">
        <v>0</v>
      </c>
      <c r="K60" s="134">
        <v>0</v>
      </c>
      <c r="L60" s="134">
        <v>0</v>
      </c>
      <c r="M60" s="134">
        <v>180</v>
      </c>
      <c r="N60" s="134">
        <v>648</v>
      </c>
      <c r="O60" s="134">
        <v>0</v>
      </c>
      <c r="P60"/>
      <c r="Q60"/>
      <c r="R60"/>
      <c r="S60"/>
      <c r="T60"/>
      <c r="U60"/>
      <c r="V60"/>
      <c r="W60"/>
      <c r="X60"/>
      <c r="Y60"/>
      <c r="Z60"/>
      <c r="AA60"/>
    </row>
    <row r="61" spans="1:27" ht="20.25" customHeight="1" x14ac:dyDescent="0.2">
      <c r="A61" s="267"/>
      <c r="B61" s="288" t="s">
        <v>157</v>
      </c>
      <c r="C61" s="289"/>
      <c r="D61" s="269"/>
      <c r="E61" s="269"/>
      <c r="F61" s="269"/>
      <c r="G61" s="295"/>
      <c r="H61" s="272" t="s">
        <v>121</v>
      </c>
      <c r="I61" s="272"/>
      <c r="J61" s="134">
        <v>2</v>
      </c>
      <c r="K61" s="134">
        <v>2</v>
      </c>
      <c r="L61" s="134">
        <v>4</v>
      </c>
      <c r="M61" s="134">
        <v>3</v>
      </c>
      <c r="N61" s="134">
        <v>2</v>
      </c>
      <c r="O61" s="134">
        <v>0</v>
      </c>
      <c r="P61"/>
      <c r="Q61" s="136"/>
    </row>
    <row r="62" spans="1:27" ht="27" customHeight="1" x14ac:dyDescent="0.2">
      <c r="A62" s="267"/>
      <c r="B62" s="288"/>
      <c r="C62" s="289"/>
      <c r="D62" s="269"/>
      <c r="E62" s="269"/>
      <c r="F62" s="269"/>
      <c r="G62" s="295"/>
      <c r="H62" s="278" t="s">
        <v>122</v>
      </c>
      <c r="I62" s="278"/>
      <c r="J62" s="134">
        <v>1</v>
      </c>
      <c r="K62" s="134">
        <v>8</v>
      </c>
      <c r="L62" s="134">
        <v>5</v>
      </c>
      <c r="M62" s="257">
        <v>6</v>
      </c>
      <c r="N62" s="134">
        <v>7</v>
      </c>
      <c r="O62" s="134">
        <v>0</v>
      </c>
      <c r="P62" s="108"/>
    </row>
    <row r="63" spans="1:27" ht="22.5" customHeight="1" x14ac:dyDescent="0.2">
      <c r="A63" s="267"/>
      <c r="B63" s="135"/>
      <c r="C63" s="135"/>
      <c r="D63" s="269"/>
      <c r="E63" s="269"/>
      <c r="F63" s="269"/>
      <c r="G63" s="295"/>
      <c r="H63" s="272" t="s">
        <v>123</v>
      </c>
      <c r="I63" s="272"/>
      <c r="J63" s="134">
        <v>1</v>
      </c>
      <c r="K63" s="134">
        <v>2</v>
      </c>
      <c r="L63" s="134">
        <v>0</v>
      </c>
      <c r="M63" s="134">
        <v>1</v>
      </c>
      <c r="N63" s="134">
        <v>2</v>
      </c>
      <c r="O63" s="134">
        <v>0</v>
      </c>
      <c r="P63" s="108"/>
    </row>
    <row r="64" spans="1:27" ht="18.75" customHeight="1" x14ac:dyDescent="0.2">
      <c r="A64" s="267"/>
      <c r="B64" s="273"/>
      <c r="C64" s="274"/>
      <c r="D64" s="270"/>
      <c r="E64" s="270"/>
      <c r="F64" s="270"/>
      <c r="G64" s="296"/>
      <c r="H64" s="272" t="s">
        <v>115</v>
      </c>
      <c r="I64" s="272"/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2</v>
      </c>
      <c r="P64" s="108"/>
    </row>
  </sheetData>
  <sheetProtection selectLockedCells="1" selectUnlockedCells="1"/>
  <mergeCells count="31">
    <mergeCell ref="G58:G64"/>
    <mergeCell ref="H5:H8"/>
    <mergeCell ref="J2:O2"/>
    <mergeCell ref="N4:O4"/>
    <mergeCell ref="G5:G8"/>
    <mergeCell ref="B61:C62"/>
    <mergeCell ref="B1:O1"/>
    <mergeCell ref="D3:D8"/>
    <mergeCell ref="E3:E8"/>
    <mergeCell ref="F3:I3"/>
    <mergeCell ref="J3:O3"/>
    <mergeCell ref="H62:I62"/>
    <mergeCell ref="H60:I60"/>
    <mergeCell ref="I5:I8"/>
    <mergeCell ref="H58:I58"/>
    <mergeCell ref="G4:I4"/>
    <mergeCell ref="A2:A3"/>
    <mergeCell ref="B2:B3"/>
    <mergeCell ref="C2:C8"/>
    <mergeCell ref="D2:I2"/>
    <mergeCell ref="F4:F8"/>
    <mergeCell ref="A58:A64"/>
    <mergeCell ref="D58:F64"/>
    <mergeCell ref="L4:M4"/>
    <mergeCell ref="H61:I61"/>
    <mergeCell ref="B64:C64"/>
    <mergeCell ref="H64:I64"/>
    <mergeCell ref="H63:I63"/>
    <mergeCell ref="B58:C58"/>
    <mergeCell ref="J4:K4"/>
    <mergeCell ref="H59:I59"/>
  </mergeCells>
  <printOptions horizontalCentered="1"/>
  <pageMargins left="0.25" right="0.25" top="0.75" bottom="0.75" header="0.3" footer="0.3"/>
  <pageSetup paperSize="9" scale="60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92"/>
  <sheetViews>
    <sheetView workbookViewId="0">
      <selection activeCell="D58" sqref="D58"/>
    </sheetView>
  </sheetViews>
  <sheetFormatPr defaultColWidth="8.25" defaultRowHeight="12.75" x14ac:dyDescent="0.2"/>
  <cols>
    <col min="1" max="1" width="7.125" style="137" customWidth="1"/>
    <col min="2" max="2" width="72.375" style="137" customWidth="1"/>
    <col min="3" max="3" width="9.75" style="137" customWidth="1"/>
    <col min="4" max="4" width="101" style="137" customWidth="1"/>
    <col min="5" max="5" width="6.75" style="137" customWidth="1"/>
    <col min="6" max="6" width="58.375" style="137" customWidth="1"/>
    <col min="7" max="7" width="14.625" style="137" customWidth="1"/>
    <col min="8" max="8" width="5.5" style="137" customWidth="1"/>
    <col min="9" max="9" width="4.375" style="137" customWidth="1"/>
    <col min="10" max="10" width="6.5" style="137" customWidth="1"/>
    <col min="11" max="11" width="4.5" style="137" customWidth="1"/>
    <col min="12" max="15" width="8.25" style="137"/>
    <col min="16" max="16" width="4.375" style="137" customWidth="1"/>
    <col min="17" max="16384" width="8.25" style="137"/>
  </cols>
  <sheetData>
    <row r="1" spans="1:44" ht="25.5" customHeight="1" x14ac:dyDescent="0.25">
      <c r="A1" s="192"/>
      <c r="B1" s="233" t="s">
        <v>124</v>
      </c>
      <c r="C1" s="139"/>
      <c r="D1" s="140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1" customHeight="1" x14ac:dyDescent="0.25">
      <c r="A2" s="234" t="s">
        <v>125</v>
      </c>
      <c r="B2" s="234" t="s">
        <v>126</v>
      </c>
      <c r="C2" s="141"/>
      <c r="D2" s="140" t="s">
        <v>127</v>
      </c>
      <c r="E2"/>
      <c r="F2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234"/>
      <c r="B3" s="235" t="s">
        <v>128</v>
      </c>
      <c r="C3" s="141"/>
      <c r="D3" s="142"/>
      <c r="E3"/>
      <c r="F3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236">
        <v>1</v>
      </c>
      <c r="B4" s="237" t="s">
        <v>197</v>
      </c>
      <c r="C4" s="143"/>
      <c r="D4" s="144" t="s">
        <v>129</v>
      </c>
      <c r="E4"/>
      <c r="F4"/>
      <c r="G4" s="145"/>
      <c r="H4" s="145"/>
      <c r="I4" s="138"/>
      <c r="J4" s="138"/>
      <c r="K4" s="146"/>
      <c r="L4" s="297"/>
      <c r="M4" s="297"/>
      <c r="N4" s="297"/>
      <c r="O4" s="297"/>
      <c r="P4" s="148"/>
      <c r="Q4" s="138"/>
      <c r="R4" s="138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236">
        <v>2</v>
      </c>
      <c r="B5" s="237" t="s">
        <v>177</v>
      </c>
      <c r="C5" s="149"/>
      <c r="D5" s="299" t="s">
        <v>199</v>
      </c>
      <c r="E5"/>
      <c r="F5"/>
      <c r="G5" s="150"/>
      <c r="H5" s="150"/>
      <c r="I5" s="138"/>
      <c r="J5" s="138"/>
      <c r="K5" s="146"/>
      <c r="L5" s="151"/>
      <c r="M5" s="138"/>
      <c r="N5" s="138"/>
      <c r="O5" s="138"/>
      <c r="P5" s="138"/>
      <c r="Q5" s="138"/>
      <c r="R5" s="13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236">
        <v>3</v>
      </c>
      <c r="B6" s="237" t="s">
        <v>178</v>
      </c>
      <c r="C6" s="143"/>
      <c r="D6" s="299"/>
      <c r="E6"/>
      <c r="F6"/>
      <c r="G6" s="138"/>
      <c r="H6" s="138"/>
      <c r="I6" s="138"/>
      <c r="J6" s="138"/>
      <c r="K6" s="152"/>
      <c r="L6" s="297"/>
      <c r="M6" s="297"/>
      <c r="N6" s="297"/>
      <c r="O6" s="297"/>
      <c r="P6" s="138"/>
      <c r="Q6" s="138"/>
      <c r="R6" s="13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236">
        <v>4</v>
      </c>
      <c r="B7" s="237" t="s">
        <v>131</v>
      </c>
      <c r="C7" s="143"/>
      <c r="D7" s="299"/>
      <c r="E7"/>
      <c r="F7"/>
      <c r="G7" s="138"/>
      <c r="H7" s="138"/>
      <c r="I7" s="138"/>
      <c r="J7" s="138"/>
      <c r="K7" s="152"/>
      <c r="L7" s="148"/>
      <c r="M7" s="148"/>
      <c r="N7" s="148"/>
      <c r="O7" s="148"/>
      <c r="P7" s="138"/>
      <c r="Q7" s="138"/>
      <c r="R7" s="13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236">
        <v>5</v>
      </c>
      <c r="B8" s="237" t="s">
        <v>179</v>
      </c>
      <c r="C8" s="143"/>
      <c r="D8" s="299"/>
      <c r="E8"/>
      <c r="F8"/>
      <c r="G8" s="138"/>
      <c r="H8" s="138"/>
      <c r="I8" s="138"/>
      <c r="J8" s="138"/>
      <c r="K8" s="152"/>
      <c r="L8" s="148"/>
      <c r="M8" s="148"/>
      <c r="N8" s="148"/>
      <c r="O8" s="148"/>
      <c r="P8" s="138"/>
      <c r="Q8" s="138"/>
      <c r="R8" s="13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236"/>
      <c r="B9" s="237"/>
      <c r="C9" s="153"/>
      <c r="D9" s="299"/>
      <c r="E9"/>
      <c r="F9"/>
      <c r="G9" s="297"/>
      <c r="H9" s="297"/>
      <c r="I9" s="297"/>
      <c r="J9" s="297"/>
      <c r="K9" s="146"/>
      <c r="L9" s="297"/>
      <c r="M9" s="297"/>
      <c r="N9" s="297"/>
      <c r="O9" s="297"/>
      <c r="P9" s="148"/>
      <c r="Q9" s="138"/>
      <c r="R9" s="13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236"/>
      <c r="B10" s="235" t="s">
        <v>133</v>
      </c>
      <c r="C10" s="143"/>
      <c r="D10" s="299"/>
      <c r="E10"/>
      <c r="F10"/>
      <c r="G10" s="148"/>
      <c r="H10" s="148"/>
      <c r="I10" s="148"/>
      <c r="J10" s="148"/>
      <c r="K10" s="146"/>
      <c r="L10" s="148"/>
      <c r="M10" s="148"/>
      <c r="N10" s="148"/>
      <c r="O10" s="148"/>
      <c r="P10" s="148"/>
      <c r="Q10" s="138"/>
      <c r="R10" s="13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236">
        <v>1</v>
      </c>
      <c r="B11" s="237" t="s">
        <v>180</v>
      </c>
      <c r="C11" s="141"/>
      <c r="D11" s="144" t="s">
        <v>130</v>
      </c>
      <c r="E11"/>
      <c r="F11"/>
      <c r="G11" s="145"/>
      <c r="H11" s="138"/>
      <c r="I11" s="138"/>
      <c r="J11" s="138"/>
      <c r="K11" s="152"/>
      <c r="L11" s="297"/>
      <c r="M11" s="297"/>
      <c r="N11" s="297"/>
      <c r="O11" s="297"/>
      <c r="P11" s="148"/>
      <c r="Q11" s="138"/>
      <c r="R11" s="13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236"/>
      <c r="B12" s="237"/>
      <c r="C12" s="141"/>
      <c r="D12" s="300" t="s">
        <v>200</v>
      </c>
      <c r="E12"/>
      <c r="F12"/>
      <c r="G12" s="145"/>
      <c r="H12" s="138"/>
      <c r="I12" s="138"/>
      <c r="J12" s="138"/>
      <c r="K12" s="152"/>
      <c r="L12" s="148"/>
      <c r="M12" s="148"/>
      <c r="N12" s="148"/>
      <c r="O12" s="148"/>
      <c r="P12" s="148"/>
      <c r="Q12" s="138"/>
      <c r="R12" s="13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236"/>
      <c r="B13" s="238" t="s">
        <v>134</v>
      </c>
      <c r="C13" s="141"/>
      <c r="D13" s="300"/>
      <c r="E13"/>
      <c r="F13"/>
      <c r="G13" s="151"/>
      <c r="H13" s="151"/>
      <c r="I13" s="151"/>
      <c r="J13" s="138"/>
      <c r="K13" s="154"/>
      <c r="L13" s="297"/>
      <c r="M13" s="297"/>
      <c r="N13" s="297"/>
      <c r="O13" s="297"/>
      <c r="P13" s="138"/>
      <c r="Q13" s="138"/>
      <c r="R13" s="13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236">
        <v>1</v>
      </c>
      <c r="B14" s="239" t="s">
        <v>135</v>
      </c>
      <c r="C14" s="141"/>
      <c r="D14" s="300"/>
      <c r="E14"/>
      <c r="F14"/>
      <c r="G14" s="145"/>
      <c r="H14" s="145"/>
      <c r="I14" s="145"/>
      <c r="J14" s="138"/>
      <c r="K14" s="155"/>
      <c r="L14" s="297"/>
      <c r="M14" s="297"/>
      <c r="N14" s="297"/>
      <c r="O14" s="297"/>
      <c r="P14" s="148"/>
      <c r="Q14" s="138"/>
      <c r="R14" s="13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236">
        <v>2</v>
      </c>
      <c r="B15" s="239" t="s">
        <v>198</v>
      </c>
      <c r="C15" s="156"/>
      <c r="D15" s="300"/>
      <c r="E15"/>
      <c r="F15"/>
      <c r="G15" s="297"/>
      <c r="H15" s="297"/>
      <c r="I15" s="297"/>
      <c r="J15" s="297"/>
      <c r="K15" s="155"/>
      <c r="L15" s="297"/>
      <c r="M15" s="297"/>
      <c r="N15" s="297"/>
      <c r="O15" s="297"/>
      <c r="P15" s="138"/>
      <c r="Q15" s="138"/>
      <c r="R15" s="13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236">
        <v>3</v>
      </c>
      <c r="B16" s="240" t="s">
        <v>137</v>
      </c>
      <c r="C16" s="138"/>
      <c r="D16" s="300"/>
      <c r="E16"/>
      <c r="F16" s="157"/>
      <c r="G16" s="297"/>
      <c r="H16" s="297"/>
      <c r="I16" s="297"/>
      <c r="J16" s="297"/>
      <c r="K16" s="152"/>
      <c r="L16" s="297"/>
      <c r="M16" s="297"/>
      <c r="N16" s="297"/>
      <c r="O16" s="141"/>
      <c r="P16" s="158"/>
      <c r="Q16" s="138"/>
      <c r="R16" s="13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21" customHeight="1" x14ac:dyDescent="0.25">
      <c r="A17" s="236"/>
      <c r="B17" s="240"/>
      <c r="C17" s="138"/>
      <c r="D17" s="300"/>
      <c r="E17"/>
      <c r="F17"/>
      <c r="G17" s="148"/>
      <c r="H17" s="148"/>
      <c r="I17" s="148"/>
      <c r="J17" s="148"/>
      <c r="K17" s="152"/>
      <c r="L17" s="148"/>
      <c r="M17" s="148"/>
      <c r="N17" s="148"/>
      <c r="O17" s="141"/>
      <c r="P17" s="158"/>
      <c r="Q17" s="138"/>
      <c r="R17" s="13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hidden="1" customHeight="1" x14ac:dyDescent="0.25">
      <c r="A18" s="236"/>
      <c r="B18" s="237"/>
      <c r="C18" s="138"/>
      <c r="D18" s="300"/>
      <c r="E18"/>
      <c r="F18"/>
      <c r="G18" s="148"/>
      <c r="H18" s="148"/>
      <c r="I18" s="148"/>
      <c r="J18" s="148"/>
      <c r="K18" s="152"/>
      <c r="L18" s="148"/>
      <c r="M18" s="148"/>
      <c r="N18" s="148"/>
      <c r="O18" s="141"/>
      <c r="P18" s="158"/>
      <c r="Q18" s="138"/>
      <c r="R18" s="13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236"/>
      <c r="B19" s="235" t="s">
        <v>181</v>
      </c>
      <c r="C19" s="138"/>
      <c r="D19" s="144" t="s">
        <v>132</v>
      </c>
      <c r="E19"/>
      <c r="F19"/>
      <c r="G19" s="145"/>
      <c r="H19" s="145"/>
      <c r="I19" s="145"/>
      <c r="J19" s="145"/>
      <c r="K19" s="159"/>
      <c r="L19" s="297"/>
      <c r="M19" s="297"/>
      <c r="N19" s="297"/>
      <c r="O19" s="141"/>
      <c r="P19" s="158"/>
      <c r="Q19" s="138"/>
      <c r="R19" s="13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236">
        <v>1</v>
      </c>
      <c r="B20" s="237" t="s">
        <v>182</v>
      </c>
      <c r="C20" s="141"/>
      <c r="D20" s="300" t="s">
        <v>209</v>
      </c>
      <c r="E20"/>
      <c r="F20"/>
      <c r="G20" s="151"/>
      <c r="H20" s="151"/>
      <c r="I20" s="151"/>
      <c r="J20" s="151"/>
      <c r="K20" s="160"/>
      <c r="L20" s="161"/>
      <c r="M20" s="138"/>
      <c r="N20" s="138"/>
      <c r="O20" s="138"/>
      <c r="P20" s="158"/>
      <c r="Q20" s="138"/>
      <c r="R20" s="13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236">
        <v>2</v>
      </c>
      <c r="B21" s="237" t="s">
        <v>138</v>
      </c>
      <c r="C21" s="141"/>
      <c r="D21" s="300"/>
      <c r="E21"/>
      <c r="F21" s="157"/>
      <c r="G21" s="151"/>
      <c r="H21" s="151"/>
      <c r="I21" s="138"/>
      <c r="J21" s="148"/>
      <c r="K21" s="162"/>
      <c r="L21" s="138"/>
      <c r="M21" s="138"/>
      <c r="N21" s="138"/>
      <c r="O21" s="138"/>
      <c r="P21" s="158"/>
      <c r="Q21" s="138"/>
      <c r="R21" s="13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241"/>
      <c r="B22" s="242"/>
      <c r="C22" s="163"/>
      <c r="D22" s="300"/>
      <c r="E22"/>
      <c r="F22"/>
      <c r="G22" s="138"/>
      <c r="H22" s="138"/>
      <c r="I22" s="138"/>
      <c r="J22" s="138"/>
      <c r="K22" s="138"/>
      <c r="L22" s="150"/>
      <c r="M22" s="150"/>
      <c r="N22" s="150"/>
      <c r="O22" s="138"/>
      <c r="P22" s="138"/>
      <c r="Q22" s="138"/>
      <c r="R22" s="138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14"/>
      <c r="B23" s="171"/>
      <c r="C23" s="138"/>
      <c r="D23" s="300"/>
      <c r="E23"/>
      <c r="F23" s="157"/>
      <c r="G23" s="138"/>
      <c r="H23" s="138"/>
      <c r="I23" s="138"/>
      <c r="J23" s="138"/>
      <c r="K23" s="138"/>
      <c r="L23" s="138"/>
      <c r="M23" s="138"/>
      <c r="N23" s="138"/>
      <c r="O23" s="150"/>
      <c r="P23" s="138"/>
      <c r="Q23" s="138"/>
      <c r="R23" s="13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214"/>
      <c r="B24" s="215"/>
      <c r="C24" s="164"/>
      <c r="D24" s="300"/>
      <c r="E24"/>
      <c r="F24"/>
      <c r="G24" s="138"/>
      <c r="H24" s="138"/>
      <c r="I24" s="138"/>
      <c r="J24" s="138"/>
      <c r="K24" s="138"/>
      <c r="L24" s="138"/>
      <c r="M24" s="138"/>
      <c r="N24" s="138"/>
      <c r="O24" s="150"/>
      <c r="P24" s="138"/>
      <c r="Q24" s="138"/>
      <c r="R24" s="138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214"/>
      <c r="B25" s="215"/>
      <c r="C25" s="165"/>
      <c r="D25" s="300"/>
      <c r="E25"/>
      <c r="F25"/>
      <c r="G25" s="138"/>
      <c r="H25" s="138"/>
      <c r="I25" s="138"/>
      <c r="J25" s="138"/>
      <c r="K25" s="297"/>
      <c r="L25" s="297"/>
      <c r="M25" s="297"/>
      <c r="N25" s="297"/>
      <c r="O25" s="138"/>
      <c r="P25" s="138"/>
      <c r="Q25" s="138"/>
      <c r="R25" s="138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214"/>
      <c r="B26" s="215"/>
      <c r="C26" s="138"/>
      <c r="D26" s="300"/>
      <c r="E26"/>
      <c r="F26"/>
      <c r="G26" s="138"/>
      <c r="H26" s="138"/>
      <c r="I26" s="138"/>
      <c r="J26" s="138"/>
      <c r="K26" s="138"/>
      <c r="L26" s="138"/>
      <c r="M26" s="138"/>
      <c r="N26" s="138"/>
      <c r="O26" s="151"/>
      <c r="P26" s="138"/>
      <c r="Q26" s="138"/>
      <c r="R26" s="138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214"/>
      <c r="B27" s="215"/>
      <c r="C27" s="138"/>
      <c r="D27" s="300"/>
      <c r="E27"/>
      <c r="F27"/>
      <c r="G27" s="138"/>
      <c r="H27" s="138"/>
      <c r="I27" s="138"/>
      <c r="J27" s="138"/>
      <c r="K27" s="138"/>
      <c r="L27" s="138"/>
      <c r="M27" s="138"/>
      <c r="N27" s="138"/>
      <c r="O27" s="151"/>
      <c r="P27" s="138"/>
      <c r="Q27" s="138"/>
      <c r="R27" s="138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214"/>
      <c r="B28" s="216"/>
      <c r="C28" s="138"/>
      <c r="D28" s="300"/>
      <c r="E28"/>
      <c r="F28"/>
      <c r="G28" s="138"/>
      <c r="H28" s="138"/>
      <c r="I28" s="138"/>
      <c r="J28" s="138"/>
      <c r="K28" s="138"/>
      <c r="L28" s="138"/>
      <c r="M28" s="138"/>
      <c r="N28" s="138"/>
      <c r="O28" s="151"/>
      <c r="P28" s="138"/>
      <c r="Q28" s="138"/>
      <c r="R28" s="13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14"/>
      <c r="B29" s="215"/>
      <c r="C29" s="138"/>
      <c r="D29" s="300"/>
      <c r="E29"/>
      <c r="F29"/>
      <c r="G29" s="138"/>
      <c r="H29" s="138"/>
      <c r="I29" s="138"/>
      <c r="J29" s="138"/>
      <c r="K29" s="138"/>
      <c r="L29" s="138"/>
      <c r="M29" s="138"/>
      <c r="N29" s="138"/>
      <c r="O29" s="151"/>
      <c r="P29" s="138"/>
      <c r="Q29" s="138"/>
      <c r="R29" s="13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customHeight="1" x14ac:dyDescent="0.25">
      <c r="A30" s="214"/>
      <c r="B30" s="215"/>
      <c r="C30" s="138"/>
      <c r="D30" s="300"/>
      <c r="E30"/>
      <c r="F30"/>
      <c r="G30" s="138"/>
      <c r="H30" s="138"/>
      <c r="I30" s="138"/>
      <c r="J30" s="138"/>
      <c r="K30" s="138"/>
      <c r="L30" s="138"/>
      <c r="M30" s="138"/>
      <c r="N30" s="138"/>
      <c r="O30" s="151"/>
      <c r="P30" s="138"/>
      <c r="Q30" s="138"/>
      <c r="R30" s="138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5.75" customHeight="1" x14ac:dyDescent="0.25">
      <c r="A31" s="214"/>
      <c r="B31" s="215"/>
      <c r="C31" s="138"/>
      <c r="D31" s="300"/>
      <c r="E31"/>
      <c r="F31"/>
      <c r="G31" s="138"/>
      <c r="H31" s="138"/>
      <c r="I31" s="138"/>
      <c r="J31" s="138"/>
      <c r="K31" s="138"/>
      <c r="L31" s="138"/>
      <c r="M31" s="138"/>
      <c r="N31" s="138"/>
      <c r="O31" s="151"/>
      <c r="P31" s="138"/>
      <c r="Q31" s="138"/>
      <c r="R31" s="138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.75" customHeight="1" x14ac:dyDescent="0.25">
      <c r="A32" s="214"/>
      <c r="B32" s="215"/>
      <c r="C32" s="138"/>
      <c r="D32" s="300"/>
      <c r="E32"/>
      <c r="F32"/>
      <c r="G32" s="138"/>
      <c r="H32" s="138"/>
      <c r="I32" s="138"/>
      <c r="J32" s="138"/>
      <c r="K32" s="138"/>
      <c r="L32" s="138"/>
      <c r="M32" s="138"/>
      <c r="N32" s="138"/>
      <c r="O32" s="151"/>
      <c r="P32" s="138"/>
      <c r="Q32" s="138"/>
      <c r="R32" s="138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customHeight="1" x14ac:dyDescent="0.25">
      <c r="A33" s="214"/>
      <c r="B33" s="215"/>
      <c r="C33" s="138"/>
      <c r="D33" s="300"/>
      <c r="E33"/>
      <c r="F33"/>
      <c r="G33" s="138"/>
      <c r="H33" s="138"/>
      <c r="I33" s="138"/>
      <c r="J33" s="138"/>
      <c r="K33" s="138"/>
      <c r="L33" s="138"/>
      <c r="M33" s="138"/>
      <c r="N33" s="138"/>
      <c r="O33" s="151"/>
      <c r="P33" s="138"/>
      <c r="Q33" s="138"/>
      <c r="R33" s="138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 x14ac:dyDescent="0.25">
      <c r="A34" s="214"/>
      <c r="B34" s="215"/>
      <c r="C34" s="138"/>
      <c r="D34" s="300"/>
      <c r="E34"/>
      <c r="F34"/>
      <c r="G34" s="138"/>
      <c r="H34" s="138"/>
      <c r="I34" s="138"/>
      <c r="J34" s="138"/>
      <c r="K34" s="138"/>
      <c r="L34" s="138"/>
      <c r="M34" s="138"/>
      <c r="N34" s="138"/>
      <c r="O34" s="151"/>
      <c r="P34" s="138"/>
      <c r="Q34" s="138"/>
      <c r="R34" s="138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customHeight="1" x14ac:dyDescent="0.25">
      <c r="A35" s="214"/>
      <c r="B35" s="217"/>
      <c r="C35" s="138"/>
      <c r="D35" s="300"/>
      <c r="E35"/>
      <c r="F35"/>
      <c r="G35" s="138"/>
      <c r="H35" s="138"/>
      <c r="I35" s="138"/>
      <c r="J35" s="138"/>
      <c r="K35" s="138"/>
      <c r="L35" s="138"/>
      <c r="M35" s="138"/>
      <c r="N35" s="138"/>
      <c r="O35" s="151"/>
      <c r="P35" s="138"/>
      <c r="Q35" s="138"/>
      <c r="R35" s="138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customHeight="1" x14ac:dyDescent="0.25">
      <c r="A36" s="214"/>
      <c r="B36" s="218"/>
      <c r="C36" s="138"/>
      <c r="D36" s="300"/>
      <c r="E36"/>
      <c r="F36"/>
      <c r="G36" s="138"/>
      <c r="H36" s="138"/>
      <c r="I36" s="138"/>
      <c r="J36" s="138"/>
      <c r="K36" s="138"/>
      <c r="L36" s="138"/>
      <c r="M36" s="138"/>
      <c r="N36" s="138"/>
      <c r="O36" s="151"/>
      <c r="P36" s="138"/>
      <c r="Q36" s="138"/>
      <c r="R36" s="138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customHeight="1" x14ac:dyDescent="0.25">
      <c r="A37" s="214"/>
      <c r="B37" s="217"/>
      <c r="C37" s="138"/>
      <c r="D37" s="300"/>
      <c r="E37"/>
      <c r="F37"/>
      <c r="G37" s="138"/>
      <c r="H37" s="138"/>
      <c r="I37" s="138"/>
      <c r="J37" s="138"/>
      <c r="K37" s="138"/>
      <c r="L37" s="138"/>
      <c r="M37" s="138"/>
      <c r="N37" s="138"/>
      <c r="O37" s="151"/>
      <c r="P37" s="138"/>
      <c r="Q37" s="138"/>
      <c r="R37" s="138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14"/>
      <c r="B38" s="217"/>
      <c r="C38" s="138"/>
      <c r="D38" s="144" t="s">
        <v>136</v>
      </c>
      <c r="E38"/>
      <c r="F38"/>
      <c r="G38" s="138"/>
      <c r="H38" s="138"/>
      <c r="I38" s="138"/>
      <c r="J38" s="138"/>
      <c r="K38" s="138"/>
      <c r="L38" s="138"/>
      <c r="M38" s="138"/>
      <c r="N38" s="138"/>
      <c r="O38" s="151"/>
      <c r="P38" s="138"/>
      <c r="Q38" s="138"/>
      <c r="R38" s="1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214"/>
      <c r="B39" s="217"/>
      <c r="C39" s="138"/>
      <c r="D39" s="301" t="s">
        <v>210</v>
      </c>
      <c r="E39"/>
      <c r="F39"/>
      <c r="G39" s="138"/>
      <c r="H39" s="138"/>
      <c r="I39" s="138"/>
      <c r="J39" s="138"/>
      <c r="K39" s="138"/>
      <c r="L39" s="138"/>
      <c r="M39" s="138"/>
      <c r="N39" s="138"/>
      <c r="O39" s="151"/>
      <c r="P39" s="138"/>
      <c r="Q39" s="138"/>
      <c r="R39" s="138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9.5" customHeight="1" x14ac:dyDescent="0.25">
      <c r="A40" s="214"/>
      <c r="B40" s="219"/>
      <c r="C40" s="138"/>
      <c r="D40" s="301"/>
      <c r="E40"/>
      <c r="F40"/>
      <c r="G40" s="138"/>
      <c r="H40" s="138"/>
      <c r="I40" s="138"/>
      <c r="J40" s="138"/>
      <c r="K40" s="138"/>
      <c r="L40" s="138"/>
      <c r="M40" s="138"/>
      <c r="N40" s="138"/>
      <c r="O40" s="151"/>
      <c r="P40" s="138"/>
      <c r="Q40" s="138"/>
      <c r="R40" s="138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6.85" customHeight="1" x14ac:dyDescent="0.25">
      <c r="A41" s="214"/>
      <c r="B41" s="218"/>
      <c r="C41" s="138"/>
      <c r="D41" s="301"/>
      <c r="E41"/>
      <c r="F41"/>
      <c r="G41" s="138"/>
      <c r="H41" s="138"/>
      <c r="I41" s="138"/>
      <c r="J41" s="138"/>
      <c r="K41" s="138"/>
      <c r="L41" s="138"/>
      <c r="M41" s="138"/>
      <c r="N41" s="138"/>
      <c r="O41" s="151"/>
      <c r="P41" s="138"/>
      <c r="Q41" s="138"/>
      <c r="R41" s="13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1" customHeight="1" x14ac:dyDescent="0.25">
      <c r="A42" s="214"/>
      <c r="B42" s="217"/>
      <c r="C42" s="138"/>
      <c r="D42" s="208" t="s">
        <v>216</v>
      </c>
      <c r="E42"/>
      <c r="F42"/>
      <c r="G42" s="138"/>
      <c r="H42" s="138"/>
      <c r="I42" s="138"/>
      <c r="J42" s="138"/>
      <c r="K42" s="138"/>
      <c r="L42" s="138"/>
      <c r="M42" s="138"/>
      <c r="N42" s="138"/>
      <c r="O42" s="151"/>
      <c r="P42" s="138"/>
      <c r="Q42" s="138"/>
      <c r="R42" s="138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1" customHeight="1" x14ac:dyDescent="0.25">
      <c r="A43" s="214"/>
      <c r="B43" s="217"/>
      <c r="C43" s="138"/>
      <c r="D43" s="209" t="s">
        <v>203</v>
      </c>
      <c r="E43"/>
      <c r="F43"/>
      <c r="G43" s="138"/>
      <c r="H43" s="138"/>
      <c r="I43" s="138"/>
      <c r="J43" s="138"/>
      <c r="K43" s="138"/>
      <c r="L43" s="138"/>
      <c r="M43" s="138"/>
      <c r="N43" s="138"/>
      <c r="O43" s="151"/>
      <c r="P43" s="138"/>
      <c r="Q43" s="138"/>
      <c r="R43" s="138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21" customHeight="1" x14ac:dyDescent="0.25">
      <c r="A44" s="214"/>
      <c r="B44" s="217"/>
      <c r="C44" s="138"/>
      <c r="D44" s="210" t="s">
        <v>202</v>
      </c>
      <c r="E44"/>
      <c r="F44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21" customHeight="1" x14ac:dyDescent="0.25">
      <c r="A45" s="147"/>
      <c r="B45" s="147"/>
      <c r="C45" s="138"/>
      <c r="D45" s="211" t="s">
        <v>85</v>
      </c>
      <c r="E45"/>
      <c r="F45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1" customHeight="1" x14ac:dyDescent="0.25">
      <c r="A46" s="147"/>
      <c r="B46" s="147"/>
      <c r="C46" s="138"/>
      <c r="D46" s="245" t="s">
        <v>213</v>
      </c>
      <c r="E46"/>
      <c r="F46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21" customHeight="1" x14ac:dyDescent="0.25">
      <c r="A47" s="147"/>
      <c r="B47" s="147"/>
      <c r="C47" s="138"/>
      <c r="D47" s="245" t="s">
        <v>214</v>
      </c>
      <c r="E47"/>
      <c r="F47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21" customHeight="1" x14ac:dyDescent="0.25">
      <c r="A48" s="166"/>
      <c r="B48" s="166"/>
      <c r="C48" s="138"/>
      <c r="D48" s="245" t="s">
        <v>215</v>
      </c>
      <c r="E48"/>
      <c r="F4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23.25" customHeight="1" x14ac:dyDescent="0.25">
      <c r="A49" s="166"/>
      <c r="B49" s="166"/>
      <c r="C49" s="138"/>
      <c r="D49" s="212" t="s">
        <v>205</v>
      </c>
      <c r="E49"/>
      <c r="F49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24.75" customHeight="1" x14ac:dyDescent="0.25">
      <c r="A50" s="166"/>
      <c r="B50" s="166"/>
      <c r="C50" s="138"/>
      <c r="D50" s="212" t="s">
        <v>206</v>
      </c>
      <c r="E50"/>
      <c r="F50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21" customHeight="1" x14ac:dyDescent="0.25">
      <c r="A51" s="166"/>
      <c r="B51" s="166"/>
      <c r="C51" s="138"/>
      <c r="D51" s="211" t="s">
        <v>96</v>
      </c>
      <c r="E51"/>
      <c r="F51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21" customHeight="1" x14ac:dyDescent="0.25">
      <c r="A52" s="166"/>
      <c r="B52" s="166"/>
      <c r="C52" s="138"/>
      <c r="D52" s="213" t="s">
        <v>212</v>
      </c>
      <c r="E52"/>
      <c r="F52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2.75" customHeight="1" x14ac:dyDescent="0.25">
      <c r="A53" s="166"/>
      <c r="B53" s="166"/>
      <c r="C53" s="138"/>
      <c r="D53" s="167" t="s">
        <v>211</v>
      </c>
      <c r="E53"/>
      <c r="F53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21" hidden="1" customHeight="1" x14ac:dyDescent="0.25">
      <c r="A54" s="166"/>
      <c r="B54" s="166"/>
      <c r="C54" s="138"/>
      <c r="D54" s="167"/>
      <c r="E54"/>
      <c r="F54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21" hidden="1" customHeight="1" x14ac:dyDescent="0.25">
      <c r="A55" s="166"/>
      <c r="B55" s="166"/>
      <c r="C55" s="138"/>
      <c r="D55" s="167"/>
      <c r="E55" s="138"/>
      <c r="F55" s="16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23.25" hidden="1" customHeight="1" x14ac:dyDescent="0.25">
      <c r="A56" s="138"/>
      <c r="B56" s="139"/>
      <c r="C56" s="169"/>
      <c r="D56" s="167"/>
      <c r="E56" s="138"/>
      <c r="F56" s="16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.75" x14ac:dyDescent="0.25">
      <c r="A57" s="162"/>
      <c r="B57" s="170" t="s">
        <v>139</v>
      </c>
      <c r="C57" s="138"/>
      <c r="D57" s="16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58.5" customHeight="1" x14ac:dyDescent="0.25">
      <c r="A58" s="162"/>
      <c r="B58" s="171" t="s">
        <v>140</v>
      </c>
      <c r="C58" s="171"/>
      <c r="D58" s="16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.75" x14ac:dyDescent="0.25">
      <c r="A59"/>
      <c r="B59" s="171"/>
      <c r="C59" s="171"/>
      <c r="D59" s="171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.75" x14ac:dyDescent="0.25">
      <c r="A60" s="162"/>
      <c r="B60" s="170" t="s">
        <v>141</v>
      </c>
      <c r="C60"/>
      <c r="D60" s="171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24" customHeight="1" x14ac:dyDescent="0.25">
      <c r="A61" s="162"/>
      <c r="B61" s="170" t="s">
        <v>142</v>
      </c>
      <c r="C61"/>
      <c r="D61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.75" customHeight="1" x14ac:dyDescent="0.25">
      <c r="A62" s="162"/>
      <c r="B62" s="244" t="s">
        <v>207</v>
      </c>
      <c r="C62" s="244"/>
      <c r="D62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.75" x14ac:dyDescent="0.25">
      <c r="A63" s="162"/>
      <c r="B63" s="244"/>
      <c r="C63" s="244"/>
      <c r="D63" s="244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5.75" x14ac:dyDescent="0.25">
      <c r="A64" s="162"/>
      <c r="B64" s="244"/>
      <c r="C64" s="244"/>
      <c r="D64" s="244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5.75" x14ac:dyDescent="0.25">
      <c r="A65" s="162"/>
      <c r="B65" s="244"/>
      <c r="C65" s="244"/>
      <c r="D65" s="244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36.950000000000003" customHeight="1" x14ac:dyDescent="0.25">
      <c r="A66" s="162"/>
      <c r="B66" s="244"/>
      <c r="C66" s="244"/>
      <c r="D66" s="244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0.15" customHeight="1" x14ac:dyDescent="0.25">
      <c r="A67" s="162"/>
      <c r="B67" s="243" t="s">
        <v>183</v>
      </c>
      <c r="C67" s="243"/>
      <c r="D67" s="244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6" customHeight="1" x14ac:dyDescent="0.25">
      <c r="A68" s="162"/>
      <c r="B68" s="243"/>
      <c r="C68" s="243"/>
      <c r="D68" s="243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hidden="1" customHeight="1" x14ac:dyDescent="0.25">
      <c r="A69" s="172"/>
      <c r="B69" s="243"/>
      <c r="C69" s="243"/>
      <c r="D69" s="243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5.75" hidden="1" customHeight="1" x14ac:dyDescent="0.25">
      <c r="A70" s="162"/>
      <c r="B70" s="243"/>
      <c r="C70" s="243"/>
      <c r="D70" s="243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5.75" x14ac:dyDescent="0.25">
      <c r="A71"/>
      <c r="B71" s="170" t="s">
        <v>143</v>
      </c>
      <c r="C71" s="173"/>
      <c r="D71" s="243"/>
      <c r="E71"/>
      <c r="F71"/>
      <c r="G71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63.75" customHeight="1" x14ac:dyDescent="0.25">
      <c r="A72" s="172"/>
      <c r="B72" s="243" t="s">
        <v>208</v>
      </c>
      <c r="C72" s="243"/>
      <c r="D72" s="173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.75" x14ac:dyDescent="0.25">
      <c r="A73" s="162"/>
      <c r="B73" s="174"/>
      <c r="C73" s="138"/>
      <c r="D73" s="243"/>
      <c r="E73" s="138"/>
      <c r="F73" s="138"/>
      <c r="G73" s="138"/>
      <c r="H73" s="174"/>
      <c r="I73" s="138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</row>
    <row r="74" spans="1:44" ht="15.75" x14ac:dyDescent="0.25">
      <c r="A74" s="162"/>
      <c r="B74" s="174"/>
      <c r="C74" s="174"/>
      <c r="D74" s="138"/>
      <c r="E74" s="174"/>
      <c r="F74" s="174"/>
      <c r="G74" s="174"/>
      <c r="H74"/>
      <c r="I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</row>
    <row r="75" spans="1:44" ht="15.75" x14ac:dyDescent="0.25">
      <c r="A75"/>
      <c r="B75" s="138"/>
      <c r="C75" s="138"/>
      <c r="D75" s="174"/>
      <c r="E75" s="138"/>
      <c r="F75" s="138"/>
      <c r="G75" s="138"/>
      <c r="H75" s="138"/>
      <c r="I75" s="138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</row>
    <row r="76" spans="1:44" ht="15.75" x14ac:dyDescent="0.25">
      <c r="A76"/>
      <c r="B76" s="138"/>
      <c r="C76" s="138"/>
      <c r="D76" s="138"/>
      <c r="E76" s="138"/>
      <c r="F76" s="138"/>
      <c r="G76"/>
      <c r="H76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</row>
    <row r="77" spans="1:44" ht="15.75" x14ac:dyDescent="0.25">
      <c r="A77" s="175"/>
      <c r="B77" s="176" t="s">
        <v>144</v>
      </c>
      <c r="C77" s="177"/>
      <c r="D77" s="138"/>
      <c r="E77" s="179"/>
      <c r="F77" s="179"/>
      <c r="G77"/>
      <c r="H77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</row>
    <row r="78" spans="1:44" ht="15.75" x14ac:dyDescent="0.25">
      <c r="A78" s="180"/>
      <c r="B78" s="181"/>
      <c r="C78" s="178"/>
      <c r="D78" s="178"/>
      <c r="E78" s="183"/>
      <c r="F78" s="183"/>
      <c r="G78" s="166"/>
      <c r="H78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</row>
    <row r="79" spans="1:44" ht="15.75" customHeight="1" x14ac:dyDescent="0.25">
      <c r="A79" s="184"/>
      <c r="B79"/>
      <c r="C79"/>
      <c r="D79" s="182"/>
      <c r="E79" s="185"/>
      <c r="F79" s="185"/>
      <c r="G79"/>
      <c r="H79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</row>
    <row r="80" spans="1:44" ht="15.75" customHeight="1" x14ac:dyDescent="0.25">
      <c r="A80" s="184"/>
      <c r="B80" s="176" t="s">
        <v>184</v>
      </c>
      <c r="C80" s="186"/>
      <c r="D80"/>
      <c r="E80" s="185"/>
      <c r="F80" s="185"/>
      <c r="G80"/>
      <c r="H80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</row>
    <row r="81" spans="1:44" ht="15.75" customHeight="1" x14ac:dyDescent="0.25">
      <c r="A81" s="184"/>
      <c r="B81" s="187"/>
      <c r="C81" s="187"/>
      <c r="D81" s="182" t="s">
        <v>185</v>
      </c>
      <c r="E81" s="185"/>
      <c r="F81" s="185"/>
      <c r="G81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</row>
    <row r="82" spans="1:44" ht="15.75" customHeight="1" x14ac:dyDescent="0.25">
      <c r="A82" s="184"/>
      <c r="B82" s="176"/>
      <c r="C82" s="178"/>
      <c r="D82" s="187"/>
      <c r="E82" s="185"/>
      <c r="F82" s="185"/>
      <c r="G82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</row>
    <row r="83" spans="1:44" ht="15.75" customHeight="1" x14ac:dyDescent="0.25">
      <c r="A83" s="175"/>
      <c r="B83" s="176"/>
      <c r="C83" s="177"/>
      <c r="D83" s="182"/>
      <c r="E83" s="179"/>
      <c r="F83" s="179"/>
      <c r="G83"/>
      <c r="H83" s="174"/>
      <c r="I83" s="168"/>
      <c r="J83" s="168"/>
      <c r="K83" s="168"/>
      <c r="L83"/>
      <c r="M83" s="18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5" customHeight="1" x14ac:dyDescent="0.25">
      <c r="A84" s="180"/>
      <c r="B84" s="181"/>
      <c r="C84" s="178"/>
      <c r="D84" s="178"/>
      <c r="E84" s="183"/>
      <c r="F84" s="183"/>
      <c r="G84" s="189"/>
      <c r="H84" s="174"/>
      <c r="I84" s="168"/>
      <c r="J84" s="168"/>
      <c r="K84" s="168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5" customHeight="1" x14ac:dyDescent="0.25">
      <c r="A85" s="184"/>
      <c r="B85"/>
      <c r="C85"/>
      <c r="D85" s="182"/>
      <c r="E85" s="185"/>
      <c r="F85" s="185"/>
      <c r="G85" s="174"/>
      <c r="H85" s="174"/>
      <c r="I85" s="168"/>
      <c r="J85" s="168"/>
      <c r="K85" s="168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5.75" customHeight="1" x14ac:dyDescent="0.25">
      <c r="A86" s="184"/>
      <c r="B86" s="176"/>
      <c r="C86"/>
      <c r="D86"/>
      <c r="E86" s="185"/>
      <c r="F86" s="185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</row>
    <row r="87" spans="1:44" ht="15.75" customHeight="1" x14ac:dyDescent="0.25">
      <c r="A87" s="184"/>
      <c r="B87" s="187"/>
      <c r="C87"/>
      <c r="D87" s="182"/>
      <c r="E87" s="185"/>
      <c r="F87" s="185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</row>
    <row r="88" spans="1:44" ht="12.75" customHeight="1" x14ac:dyDescent="0.25">
      <c r="A88" s="184"/>
      <c r="B88" s="176"/>
      <c r="C88"/>
      <c r="D88" s="187"/>
      <c r="E88" s="185"/>
      <c r="F88" s="185"/>
      <c r="G88" s="174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</row>
    <row r="89" spans="1:44" ht="15.75" x14ac:dyDescent="0.25">
      <c r="A89" s="175"/>
      <c r="B89" s="176"/>
      <c r="C89"/>
      <c r="D89" s="182"/>
      <c r="E89" s="179"/>
      <c r="F89" s="179"/>
      <c r="G89" s="174"/>
      <c r="H89"/>
      <c r="I89"/>
      <c r="J89"/>
      <c r="K89"/>
      <c r="L89"/>
      <c r="Q89"/>
      <c r="R89"/>
    </row>
    <row r="90" spans="1:44" ht="12.75" customHeight="1" x14ac:dyDescent="0.25">
      <c r="A90" s="180"/>
      <c r="B90" s="181"/>
      <c r="C90"/>
      <c r="D90" s="178"/>
      <c r="E90" s="183"/>
      <c r="F90" s="183"/>
      <c r="G90"/>
      <c r="H90" s="190"/>
      <c r="I90" s="191"/>
      <c r="J90"/>
      <c r="K90"/>
      <c r="L90"/>
      <c r="Q90" s="192"/>
      <c r="R90" s="192"/>
    </row>
    <row r="91" spans="1:44" ht="15.75" x14ac:dyDescent="0.25">
      <c r="C91"/>
      <c r="D91" s="182"/>
    </row>
    <row r="92" spans="1:44" ht="14.25" x14ac:dyDescent="0.2">
      <c r="C92"/>
    </row>
  </sheetData>
  <sheetProtection selectLockedCells="1" selectUnlockedCells="1"/>
  <mergeCells count="18">
    <mergeCell ref="L19:N19"/>
    <mergeCell ref="D20:D37"/>
    <mergeCell ref="K25:N25"/>
    <mergeCell ref="D39:D41"/>
    <mergeCell ref="L11:O11"/>
    <mergeCell ref="D12:D18"/>
    <mergeCell ref="L13:O13"/>
    <mergeCell ref="L14:O14"/>
    <mergeCell ref="G15:J15"/>
    <mergeCell ref="L15:O15"/>
    <mergeCell ref="G16:J16"/>
    <mergeCell ref="L16:N16"/>
    <mergeCell ref="E1:R1"/>
    <mergeCell ref="L4:O4"/>
    <mergeCell ref="D5:D10"/>
    <mergeCell ref="L6:O6"/>
    <mergeCell ref="G9:J9"/>
    <mergeCell ref="L9:O9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29.01.07</vt:lpstr>
      <vt:lpstr>Практики</vt:lpstr>
      <vt:lpstr>'29.01.07'!_xlnm.Print_Area</vt:lpstr>
      <vt:lpstr>Практики!_xlnm.Print_Area</vt:lpstr>
      <vt:lpstr>Титул!_xlnm.Print_Area</vt:lpstr>
      <vt:lpstr>'29.01.07'!_xlnm.Print_Area_0</vt:lpstr>
      <vt:lpstr>Практики!_xlnm.Print_Area_0</vt:lpstr>
      <vt:lpstr>Титул!_xlnm.Print_Area_0</vt:lpstr>
      <vt:lpstr>'29.01.07'!_xlnm.Print_Area_0_0</vt:lpstr>
      <vt:lpstr>Практики!_xlnm.Print_Area_0_0</vt:lpstr>
      <vt:lpstr>Титул!_xlnm.Print_Area_0_0</vt:lpstr>
      <vt:lpstr>'29.01.07'!Excel_BuiltIn_Print_Area_2_1</vt:lpstr>
      <vt:lpstr>'29.01.07'!Область_печати</vt:lpstr>
      <vt:lpstr>Практики!Область_печати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2019-09-29T17:26:36Z</cp:lastPrinted>
  <dcterms:created xsi:type="dcterms:W3CDTF">2019-06-20T09:04:51Z</dcterms:created>
  <dcterms:modified xsi:type="dcterms:W3CDTF">2020-02-26T20:11:24Z</dcterms:modified>
</cp:coreProperties>
</file>