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"/>
    </mc:Choice>
  </mc:AlternateContent>
  <bookViews>
    <workbookView xWindow="0" yWindow="0" windowWidth="38400" windowHeight="17835" activeTab="1"/>
  </bookViews>
  <sheets>
    <sheet name="Титул" sheetId="1" r:id="rId1"/>
    <sheet name="43.02.13" sheetId="2" r:id="rId2"/>
    <sheet name="Практики (2)" sheetId="8" r:id="rId3"/>
    <sheet name="ТПИ-11" sheetId="7" r:id="rId4"/>
  </sheets>
  <externalReferences>
    <externalReference r:id="rId5"/>
  </externalReferences>
  <definedNames>
    <definedName name="_ftnref1" localSheetId="2">'Практики (2)'!$B$16</definedName>
    <definedName name="__xlnm.Print_Area" localSheetId="1">'43.02.13'!$A$1:$T$90</definedName>
    <definedName name="__xlnm.Print_Area" localSheetId="2">'Практики (2)'!$A$1:$D$70</definedName>
    <definedName name="__xlnm.Print_Area" localSheetId="0">Титул!$A$1:$BL$25</definedName>
    <definedName name="__xlnm.Print_Area_0" localSheetId="1">'43.02.13'!$A$1:$T$90</definedName>
    <definedName name="__xlnm.Print_Area_0" localSheetId="2">'Практики (2)'!$A$1:$D$70</definedName>
    <definedName name="__xlnm.Print_Area_0" localSheetId="0">Титул!$A$1:$BL$25</definedName>
    <definedName name="__xlnm.Print_Area_0_0" localSheetId="1">'43.02.13'!$A$1:$T$90</definedName>
    <definedName name="__xlnm.Print_Area_0_0" localSheetId="2">'Практики (2)'!$A$1:$D$70</definedName>
    <definedName name="__xlnm.Print_Area_0_0" localSheetId="0">Титул!$A$1:$BL$25</definedName>
    <definedName name="Excel_BuiltIn_Print_Area_2_1" localSheetId="1">'43.02.13'!$A$1:$S$90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'43.02.13'!$A$1:$T$90</definedName>
    <definedName name="_xlnm.Print_Area" localSheetId="2">'Практики (2)'!$A$1:$D$67</definedName>
    <definedName name="_xlnm.Print_Area" localSheetId="0">Титул!$A$1:$BL$25</definedName>
  </definedNames>
  <calcPr calcId="162913"/>
</workbook>
</file>

<file path=xl/calcChain.xml><?xml version="1.0" encoding="utf-8"?>
<calcChain xmlns="http://schemas.openxmlformats.org/spreadsheetml/2006/main">
  <c r="K49" i="2" l="1"/>
  <c r="K55" i="2"/>
  <c r="K39" i="2"/>
  <c r="K37" i="2"/>
  <c r="K11" i="2"/>
  <c r="S79" i="2"/>
  <c r="J71" i="2"/>
  <c r="J65" i="2"/>
  <c r="J60" i="2"/>
  <c r="J56" i="2"/>
  <c r="I71" i="2"/>
  <c r="I65" i="2"/>
  <c r="I55" i="2"/>
  <c r="I60" i="2"/>
  <c r="I56" i="2"/>
  <c r="I49" i="2"/>
  <c r="I39" i="2"/>
  <c r="I37" i="2"/>
  <c r="I35" i="2"/>
  <c r="I29" i="2"/>
  <c r="I22" i="2"/>
  <c r="I12" i="2"/>
  <c r="I11" i="2"/>
  <c r="I79" i="2"/>
  <c r="N22" i="7"/>
  <c r="K22" i="7"/>
  <c r="I22" i="7"/>
  <c r="M21" i="7"/>
  <c r="H21" i="7"/>
  <c r="J21" i="7"/>
  <c r="G21" i="7"/>
  <c r="P21" i="7"/>
  <c r="O21" i="7"/>
  <c r="E21" i="7"/>
  <c r="F21" i="7"/>
  <c r="M20" i="7"/>
  <c r="H20" i="7"/>
  <c r="J20" i="7"/>
  <c r="G20" i="7"/>
  <c r="P20" i="7"/>
  <c r="O20" i="7"/>
  <c r="E20" i="7"/>
  <c r="F20" i="7"/>
  <c r="M19" i="7"/>
  <c r="G19" i="7"/>
  <c r="P19" i="7"/>
  <c r="O19" i="7"/>
  <c r="E19" i="7"/>
  <c r="F19" i="7"/>
  <c r="M18" i="7"/>
  <c r="O18" i="7"/>
  <c r="H18" i="7"/>
  <c r="J18" i="7"/>
  <c r="G18" i="7"/>
  <c r="E18" i="7"/>
  <c r="F18" i="7"/>
  <c r="H17" i="7"/>
  <c r="J17" i="7"/>
  <c r="G17" i="7"/>
  <c r="E17" i="7"/>
  <c r="F17" i="7"/>
  <c r="M16" i="7"/>
  <c r="O16" i="7"/>
  <c r="G16" i="7"/>
  <c r="P16" i="7"/>
  <c r="E16" i="7"/>
  <c r="F16" i="7"/>
  <c r="M15" i="7"/>
  <c r="H15" i="7"/>
  <c r="J15" i="7"/>
  <c r="G15" i="7"/>
  <c r="P15" i="7"/>
  <c r="E15" i="7"/>
  <c r="F15" i="7"/>
  <c r="M14" i="7"/>
  <c r="H14" i="7"/>
  <c r="J14" i="7"/>
  <c r="G14" i="7"/>
  <c r="P14" i="7"/>
  <c r="E14" i="7"/>
  <c r="F14" i="7"/>
  <c r="M13" i="7"/>
  <c r="H13" i="7"/>
  <c r="J13" i="7"/>
  <c r="G13" i="7"/>
  <c r="P13" i="7"/>
  <c r="E13" i="7"/>
  <c r="F13" i="7"/>
  <c r="H12" i="7"/>
  <c r="J12" i="7"/>
  <c r="G12" i="7"/>
  <c r="G22" i="7"/>
  <c r="E12" i="7"/>
  <c r="F12" i="7"/>
  <c r="M11" i="7"/>
  <c r="O11" i="7"/>
  <c r="H11" i="7"/>
  <c r="G11" i="7"/>
  <c r="E11" i="7"/>
  <c r="F11" i="7"/>
  <c r="M10" i="7"/>
  <c r="O10" i="7"/>
  <c r="H10" i="7"/>
  <c r="J10" i="7"/>
  <c r="G10" i="7"/>
  <c r="E10" i="7"/>
  <c r="E22" i="7"/>
  <c r="H24" i="2"/>
  <c r="F68" i="2"/>
  <c r="G68" i="2"/>
  <c r="F67" i="2"/>
  <c r="D67" i="2"/>
  <c r="F66" i="2"/>
  <c r="F65" i="2"/>
  <c r="F62" i="2"/>
  <c r="G62" i="2"/>
  <c r="F61" i="2"/>
  <c r="F60" i="2"/>
  <c r="F57" i="2"/>
  <c r="F56" i="2"/>
  <c r="G57" i="2"/>
  <c r="G56" i="2"/>
  <c r="P80" i="2"/>
  <c r="Q80" i="2"/>
  <c r="R80" i="2"/>
  <c r="F52" i="2"/>
  <c r="G52" i="2"/>
  <c r="F53" i="2"/>
  <c r="G53" i="2"/>
  <c r="F54" i="2"/>
  <c r="D54" i="2"/>
  <c r="D53" i="2"/>
  <c r="E65" i="2"/>
  <c r="H65" i="2"/>
  <c r="F47" i="2"/>
  <c r="G47" i="2"/>
  <c r="F48" i="2"/>
  <c r="D48" i="2"/>
  <c r="D47" i="2"/>
  <c r="H71" i="2"/>
  <c r="E71" i="2"/>
  <c r="F72" i="2"/>
  <c r="G72" i="2"/>
  <c r="G71" i="2"/>
  <c r="BJ17" i="1"/>
  <c r="BL17" i="1"/>
  <c r="BJ15" i="1"/>
  <c r="BL15" i="1"/>
  <c r="BJ16" i="1"/>
  <c r="BJ18" i="1"/>
  <c r="BJ14" i="1"/>
  <c r="F36" i="2"/>
  <c r="D36" i="2"/>
  <c r="D35" i="2"/>
  <c r="D29" i="2"/>
  <c r="F51" i="2"/>
  <c r="D51" i="2"/>
  <c r="E35" i="2"/>
  <c r="E29" i="2"/>
  <c r="H35" i="2"/>
  <c r="F30" i="2"/>
  <c r="G30" i="2"/>
  <c r="F31" i="2"/>
  <c r="D31" i="2"/>
  <c r="F32" i="2"/>
  <c r="G32" i="2"/>
  <c r="F33" i="2"/>
  <c r="D33" i="2"/>
  <c r="F34" i="2"/>
  <c r="D34" i="2"/>
  <c r="F40" i="2"/>
  <c r="G40" i="2"/>
  <c r="F41" i="2"/>
  <c r="D41" i="2"/>
  <c r="F42" i="2"/>
  <c r="D42" i="2"/>
  <c r="F43" i="2"/>
  <c r="D43" i="2"/>
  <c r="F44" i="2"/>
  <c r="G44" i="2"/>
  <c r="F45" i="2"/>
  <c r="D45" i="2"/>
  <c r="F46" i="2"/>
  <c r="D46" i="2"/>
  <c r="F50" i="2"/>
  <c r="G50" i="2"/>
  <c r="BL16" i="1"/>
  <c r="BL14" i="1"/>
  <c r="BE18" i="1"/>
  <c r="BF18" i="1"/>
  <c r="BG18" i="1"/>
  <c r="BH18" i="1"/>
  <c r="BI18" i="1"/>
  <c r="BK18" i="1"/>
  <c r="BD18" i="1"/>
  <c r="F38" i="2"/>
  <c r="G38" i="2"/>
  <c r="G37" i="2"/>
  <c r="D58" i="2"/>
  <c r="E60" i="2"/>
  <c r="E55" i="2"/>
  <c r="H60" i="2"/>
  <c r="H56" i="2"/>
  <c r="H55" i="2"/>
  <c r="N80" i="2"/>
  <c r="O80" i="2"/>
  <c r="F28" i="2"/>
  <c r="D28" i="2"/>
  <c r="G28" i="2"/>
  <c r="G27" i="2"/>
  <c r="H27" i="2"/>
  <c r="F26" i="2"/>
  <c r="G26" i="2"/>
  <c r="F25" i="2"/>
  <c r="F24" i="2"/>
  <c r="F23" i="2"/>
  <c r="F22" i="2"/>
  <c r="D22" i="2"/>
  <c r="H22" i="2"/>
  <c r="G22" i="2"/>
  <c r="F21" i="2"/>
  <c r="D21" i="2"/>
  <c r="G21" i="2"/>
  <c r="F20" i="2"/>
  <c r="G20" i="2"/>
  <c r="F19" i="2"/>
  <c r="D19" i="2"/>
  <c r="F18" i="2"/>
  <c r="G18" i="2"/>
  <c r="F17" i="2"/>
  <c r="G17" i="2"/>
  <c r="F16" i="2"/>
  <c r="F15" i="2"/>
  <c r="H15" i="2"/>
  <c r="F14" i="2"/>
  <c r="G14" i="2"/>
  <c r="F13" i="2"/>
  <c r="G13" i="2"/>
  <c r="G12" i="2"/>
  <c r="H12" i="2"/>
  <c r="H11" i="2"/>
  <c r="H79" i="2"/>
  <c r="H29" i="2"/>
  <c r="E37" i="2"/>
  <c r="H37" i="2"/>
  <c r="E39" i="2"/>
  <c r="H49" i="2"/>
  <c r="H39" i="2"/>
  <c r="D59" i="2"/>
  <c r="D63" i="2"/>
  <c r="D64" i="2"/>
  <c r="D69" i="2"/>
  <c r="D70" i="2"/>
  <c r="D73" i="2"/>
  <c r="L79" i="2"/>
  <c r="L83" i="2"/>
  <c r="M79" i="2"/>
  <c r="M83" i="2"/>
  <c r="N79" i="2"/>
  <c r="N83" i="2"/>
  <c r="O79" i="2"/>
  <c r="O83" i="2"/>
  <c r="P79" i="2"/>
  <c r="P83" i="2"/>
  <c r="Q79" i="2"/>
  <c r="Q83" i="2"/>
  <c r="R79" i="2"/>
  <c r="R83" i="2"/>
  <c r="L80" i="2"/>
  <c r="M80" i="2"/>
  <c r="S83" i="2"/>
  <c r="G36" i="2"/>
  <c r="G35" i="2"/>
  <c r="D66" i="2"/>
  <c r="D65" i="2"/>
  <c r="G45" i="2"/>
  <c r="G43" i="2"/>
  <c r="G41" i="2"/>
  <c r="D20" i="2"/>
  <c r="D17" i="2"/>
  <c r="D40" i="2"/>
  <c r="F35" i="2"/>
  <c r="F29" i="2"/>
  <c r="G34" i="2"/>
  <c r="G54" i="2"/>
  <c r="G51" i="2"/>
  <c r="G49" i="2"/>
  <c r="F49" i="2"/>
  <c r="F39" i="2"/>
  <c r="D57" i="2"/>
  <c r="D56" i="2"/>
  <c r="G19" i="2"/>
  <c r="D44" i="2"/>
  <c r="F71" i="2"/>
  <c r="G46" i="2"/>
  <c r="D30" i="2"/>
  <c r="J11" i="7"/>
  <c r="K79" i="2"/>
  <c r="D23" i="2"/>
  <c r="D50" i="2"/>
  <c r="G16" i="2"/>
  <c r="G15" i="2"/>
  <c r="J55" i="2"/>
  <c r="J79" i="2"/>
  <c r="D16" i="2"/>
  <c r="D26" i="2"/>
  <c r="D13" i="2"/>
  <c r="D32" i="2"/>
  <c r="G66" i="2"/>
  <c r="D61" i="2"/>
  <c r="D68" i="2"/>
  <c r="O13" i="7"/>
  <c r="P22" i="7"/>
  <c r="E79" i="2"/>
  <c r="J22" i="7"/>
  <c r="O14" i="7"/>
  <c r="O15" i="7"/>
  <c r="BL18" i="1"/>
  <c r="F55" i="2"/>
  <c r="O22" i="7"/>
  <c r="G31" i="2"/>
  <c r="G29" i="2"/>
  <c r="D62" i="2"/>
  <c r="D60" i="2"/>
  <c r="D55" i="2"/>
  <c r="F12" i="2"/>
  <c r="G33" i="2"/>
  <c r="G61" i="2"/>
  <c r="G60" i="2"/>
  <c r="G55" i="2"/>
  <c r="G25" i="2"/>
  <c r="G24" i="2"/>
  <c r="G11" i="2"/>
  <c r="G79" i="2"/>
  <c r="D25" i="2"/>
  <c r="D24" i="2"/>
  <c r="D38" i="2"/>
  <c r="D37" i="2"/>
  <c r="M22" i="7"/>
  <c r="F27" i="2"/>
  <c r="D27" i="2"/>
  <c r="D52" i="2"/>
  <c r="D49" i="2"/>
  <c r="D39" i="2"/>
  <c r="G67" i="2"/>
  <c r="G65" i="2"/>
  <c r="D18" i="2"/>
  <c r="D15" i="2"/>
  <c r="D72" i="2"/>
  <c r="D71" i="2"/>
  <c r="H22" i="7"/>
  <c r="F37" i="2"/>
  <c r="F10" i="7"/>
  <c r="F22" i="7"/>
  <c r="G48" i="2"/>
  <c r="G42" i="2"/>
  <c r="G39" i="2"/>
  <c r="D14" i="2"/>
  <c r="D12" i="2"/>
  <c r="D11" i="2"/>
  <c r="D79" i="2"/>
  <c r="F11" i="2"/>
  <c r="F79" i="2"/>
</calcChain>
</file>

<file path=xl/sharedStrings.xml><?xml version="1.0" encoding="utf-8"?>
<sst xmlns="http://schemas.openxmlformats.org/spreadsheetml/2006/main" count="501" uniqueCount="300">
  <si>
    <t>1. Г Р А Ф И К   У Ч Е Б Н О Г О   П Р О Ц Е С С А</t>
  </si>
  <si>
    <t>2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</si>
  <si>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</si>
  <si>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</si>
  <si>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</si>
  <si>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</si>
  <si>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</si>
  <si>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</si>
  <si>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</si>
  <si>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</si>
  <si>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</si>
  <si>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</si>
  <si>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</si>
  <si>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</si>
  <si>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</si>
  <si>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</si>
  <si>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</si>
  <si>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</si>
  <si>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</si>
  <si>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</si>
  <si>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</si>
  <si>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</si>
  <si>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</si>
  <si>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</si>
  <si>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</si>
  <si>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пред-</t>
  </si>
  <si>
    <t>точная</t>
  </si>
  <si>
    <t>итоговая</t>
  </si>
  <si>
    <t>кулы</t>
  </si>
  <si>
    <t>междисциплинарным</t>
  </si>
  <si>
    <t>специальности</t>
  </si>
  <si>
    <t>дипломная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</si>
  <si>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</si>
  <si>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</si>
  <si>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</si>
  <si>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</si>
  <si>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</si>
  <si>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</si>
  <si>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</si>
  <si>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х</t>
  </si>
  <si>
    <t>III</t>
  </si>
  <si>
    <t>+</t>
  </si>
  <si>
    <t>IV курс</t>
  </si>
  <si>
    <t>Итого:</t>
  </si>
  <si>
    <t>3. ПЛАН УЧЕБНОГО ПРОЦЕССА</t>
  </si>
  <si>
    <t>Учебная нагрузка обучающихся (час.)</t>
  </si>
  <si>
    <t>Распределение обязательной (аудиторной) нагрузки</t>
  </si>
  <si>
    <t>Самостоятельная работа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</si>
  <si>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</si>
  <si>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</si>
  <si>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</si>
  <si>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</si>
  <si>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</si>
  <si>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</si>
  <si>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</si>
  <si>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4 курс</t>
  </si>
  <si>
    <t>профессиональных модулей, МДК,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</si>
  <si>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</si>
  <si>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</si>
  <si>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</si>
  <si>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</si>
  <si>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</si>
  <si>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</si>
  <si>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</si>
  <si>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ОБЩЕОБРАЗОВАТЕЛЬНЫЙ ЦИКЛ</t>
  </si>
  <si>
    <t>Общие профильные дисциплины</t>
  </si>
  <si>
    <t>ОУД.01</t>
  </si>
  <si>
    <t>Математика</t>
  </si>
  <si>
    <t>Э(П),Э(П)</t>
  </si>
  <si>
    <t>Общие базовые дисциплины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</si>
  <si>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</si>
  <si>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</si>
  <si>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</si>
  <si>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</si>
  <si>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</si>
  <si>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</si>
  <si>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</si>
  <si>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</si>
  <si>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</si>
  <si>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</si>
  <si>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</si>
  <si>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</si>
  <si>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ДЗ</t>
  </si>
  <si>
    <t>ОУД.08</t>
  </si>
  <si>
    <t>Информатика</t>
  </si>
  <si>
    <t>ОУД.09</t>
  </si>
  <si>
    <t>ОУД.10</t>
  </si>
  <si>
    <t>ОУД.11</t>
  </si>
  <si>
    <t>Обществознание</t>
  </si>
  <si>
    <t>ОУД.12</t>
  </si>
  <si>
    <t>Астрономия</t>
  </si>
  <si>
    <t>Вариативная часть</t>
  </si>
  <si>
    <t>ОГСЭ.00</t>
  </si>
  <si>
    <t>Общий гуманитарный и 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</si>
  <si>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</si>
  <si>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</si>
  <si>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</si>
  <si>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</si>
  <si>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</si>
  <si>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Иностранный язык в профессиональной деятельности</t>
  </si>
  <si>
    <t>ОГСЭ.05</t>
  </si>
  <si>
    <t>ОГСЭ.06</t>
  </si>
  <si>
    <t>ЕН.00</t>
  </si>
  <si>
    <t>Математический и общий естественнонаучный учебный цикл</t>
  </si>
  <si>
    <t>ЕН.01</t>
  </si>
  <si>
    <t>ОП.00</t>
  </si>
  <si>
    <t>Общепрофессиональный цикл</t>
  </si>
  <si>
    <t>ОП.01</t>
  </si>
  <si>
    <t>ОП.02</t>
  </si>
  <si>
    <t>ОП.03</t>
  </si>
  <si>
    <t>Материаловедение</t>
  </si>
  <si>
    <t>ОП.04</t>
  </si>
  <si>
    <t>ОП.05</t>
  </si>
  <si>
    <t>ОП.06</t>
  </si>
  <si>
    <t>ОП.07</t>
  </si>
  <si>
    <t>ОП.08</t>
  </si>
  <si>
    <t>-, ДЗ</t>
  </si>
  <si>
    <t>ОП.09</t>
  </si>
  <si>
    <t>ДЗ, ДЗ</t>
  </si>
  <si>
    <t>Безопасность жизнедеятельности</t>
  </si>
  <si>
    <t>ОП.11</t>
  </si>
  <si>
    <t>ОП.12</t>
  </si>
  <si>
    <t>ДЗ, Э</t>
  </si>
  <si>
    <t>ПМ.00</t>
  </si>
  <si>
    <t>Профессиональный цикл</t>
  </si>
  <si>
    <t>ПМ.01</t>
  </si>
  <si>
    <t>Экв</t>
  </si>
  <si>
    <t>МДК.01.01</t>
  </si>
  <si>
    <t>УП.01</t>
  </si>
  <si>
    <t>Учебная практика</t>
  </si>
  <si>
    <t>108</t>
  </si>
  <si>
    <t>ПМ.02</t>
  </si>
  <si>
    <t>МДК.02.01</t>
  </si>
  <si>
    <t>УП.02</t>
  </si>
  <si>
    <t>72</t>
  </si>
  <si>
    <t>ПП.02</t>
  </si>
  <si>
    <t>Производственная практика (по профилю специальности)</t>
  </si>
  <si>
    <t>З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</si>
  <si>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</si>
  <si>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</si>
  <si>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</si>
  <si>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</si>
  <si>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</si>
  <si>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</si>
  <si>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</si>
  <si>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</si>
  <si>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Всего:</t>
  </si>
  <si>
    <t>Производственная практика (преддипломная)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</si>
  <si>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</si>
  <si>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</si>
  <si>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</si>
  <si>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</si>
  <si>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производственной практики</t>
  </si>
  <si>
    <t>1. Программа базовой подготовки</t>
  </si>
  <si>
    <t>преддипломной практики</t>
  </si>
  <si>
    <t>экзаменов</t>
  </si>
  <si>
    <t>Выполнение ВКР с 38 по 41 неделю 8 семестра (всего 4 недели)</t>
  </si>
  <si>
    <t>зачетов</t>
  </si>
  <si>
    <t>4. Перечень лабораторий, кабинетов, мастерских</t>
  </si>
  <si>
    <t>№</t>
  </si>
  <si>
    <t>Наименование</t>
  </si>
  <si>
    <t>Кабинеты:</t>
  </si>
  <si>
    <t>5.1 Нормативная база реализации ООП СПО</t>
  </si>
  <si>
    <t>5.2 Организация учебного процесса и режим занятий</t>
  </si>
  <si>
    <t xml:space="preserve">Учебный процесс в колледже организован по шестидневной учебной неделе, учебные занятия сгруппированы парами.
Максимальный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
</t>
  </si>
  <si>
    <t>Мастерские:</t>
  </si>
  <si>
    <t xml:space="preserve">Учебная и производственная практика проводятся концентрированно в рамках профессиональных модулей.
</t>
  </si>
  <si>
    <t>Выполнение курсовой работы (проекта) рассматривается как вид учебной работы по профессиональному модулю и реализуется в пределах времени, отведенного на его изучение.
Экзамен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</si>
  <si>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Формы и порядок проведения государственной итоговой аттестации определяются Программой ГИА.
Государственная итоговая аттестация включает подготовку и защиту выпускной квалификационной работы.</t>
  </si>
  <si>
    <t>С о г л а с о в а н о:</t>
  </si>
  <si>
    <t>З, ДЗ</t>
  </si>
  <si>
    <t>Профильные дисциплины по выбору из обязательных предметных областей</t>
  </si>
  <si>
    <t>Базовые  дисциплины по выбору  из обязательных предметных областей</t>
  </si>
  <si>
    <t>Родная литература</t>
  </si>
  <si>
    <t>Введение в специальность</t>
  </si>
  <si>
    <t xml:space="preserve">Психология общения </t>
  </si>
  <si>
    <t>Информатика и информационные технологии в профессиональной деятельности</t>
  </si>
  <si>
    <t>Сервисная деятельность</t>
  </si>
  <si>
    <t>Пластическая анатомия</t>
  </si>
  <si>
    <t>Рисунок и живопись</t>
  </si>
  <si>
    <t>Эстетика</t>
  </si>
  <si>
    <t>ПП.01</t>
  </si>
  <si>
    <t>МДК.03.02</t>
  </si>
  <si>
    <t>МДК.02.02</t>
  </si>
  <si>
    <t>Интернет - маркетинг и продвижение услуг</t>
  </si>
  <si>
    <t xml:space="preserve">Основы предпринимательской деятельности </t>
  </si>
  <si>
    <t>Правовое обеспечение профессиональной деятельности</t>
  </si>
  <si>
    <t>ОП.14</t>
  </si>
  <si>
    <t>Общий объем</t>
  </si>
  <si>
    <t xml:space="preserve">образовательной </t>
  </si>
  <si>
    <t>программы</t>
  </si>
  <si>
    <t xml:space="preserve"> </t>
  </si>
  <si>
    <t>144</t>
  </si>
  <si>
    <t>З, З, З, З, ДЗ</t>
  </si>
  <si>
    <t>История изобразительного искусства</t>
  </si>
  <si>
    <t>Санитария и гигиена парикмахерских услуг</t>
  </si>
  <si>
    <t>Предоставление современных парикмахерских услуг</t>
  </si>
  <si>
    <t>Современные технологии парикмахерского искусства</t>
  </si>
  <si>
    <t>Подбор и выполнение причесок различного назначения, с учетом потребностей клиента</t>
  </si>
  <si>
    <t>Технология выполнения постижерных изделий из натуральных и искусственных волос</t>
  </si>
  <si>
    <t>Моделирование причесок различного назначения с учетом актуальных тенденций моды</t>
  </si>
  <si>
    <t>Создание имиджа, разработка и выполнение художественного образа на основании заказа</t>
  </si>
  <si>
    <t>Стандартизация и подтверждение соответствия</t>
  </si>
  <si>
    <t>Основы маркетинга сферы услуг</t>
  </si>
  <si>
    <t>МДК.03.03</t>
  </si>
  <si>
    <t>Стилистика и создание имиджа</t>
  </si>
  <si>
    <t>Выполнение работ по профессиям рабочих, должностей служащих 16437 Парикмахер</t>
  </si>
  <si>
    <t>Технология выполнения типовых парикмахерских услуг</t>
  </si>
  <si>
    <t>180</t>
  </si>
  <si>
    <t>ОП.13</t>
  </si>
  <si>
    <t>Э (П),Э(П)</t>
  </si>
  <si>
    <t>Э(П)</t>
  </si>
  <si>
    <t>Основы анатомии и физиологии кожи волос</t>
  </si>
  <si>
    <t>Э (У)</t>
  </si>
  <si>
    <t>-, ДЗ , Э(П)</t>
  </si>
  <si>
    <t>-, Э</t>
  </si>
  <si>
    <t xml:space="preserve"> Э</t>
  </si>
  <si>
    <t>Э, ДЗ</t>
  </si>
  <si>
    <t>дифференцирован-ных зачетов</t>
  </si>
  <si>
    <t>1.2. Выпускная квалификационная работа (ВКР)</t>
  </si>
  <si>
    <t>1.1. Государственный экзамен в форме демонтрационного экзамена по стандартам Ворлдскиллс Россия</t>
  </si>
  <si>
    <t>Проведение с 38 по 41 неделю</t>
  </si>
  <si>
    <t>Защита ВКР - 42,43 неделя 8 семестра (всего 2 недели)</t>
  </si>
  <si>
    <t>-</t>
  </si>
  <si>
    <t>ОП.10</t>
  </si>
  <si>
    <t>Организация и проведение технологических процессов базовых парикмахерских услуг</t>
  </si>
  <si>
    <t>Внедрение новых технологий и тенденций моды и продвижения парикмахерских услуг</t>
  </si>
  <si>
    <t>Постановка и решение технологических и художественных задач в сфере парикмахерских услуг</t>
  </si>
  <si>
    <t xml:space="preserve">Получение среднего общего образования в пределах ООП СПО по специальности  43.02.13 Технология парикмахерского искусства  реализуется в  соответствии с ФГОС СОО и письма Минобрнауки России от 19.12.2014 года № 06-1225 «О направлении рекомендаций по организации получения среднего общего образования на базе основного общего образования с учетом ФГОС и получаемой профессии или специальности среднего профессионального образования».
Нормативный срок получения образования по образовательной программе в очной форме обучения для лиц, обучающихся на базе основного общего образования с получением среднего общего образования, увеличен на 52 недели из расчета: теоретическое обучение (при обязательной учебной нагрузке 36 часов в неделю) – 39 нед., промежуточная аттестация – 2 нед., каникулярное время – 11 нед. Учебное время, отведенное на теоретическое обучение в объеме 1404 часа., распределено на изучение общеобразовательных дисциплин: общих и профильных базовых дисциплин, базовых и профильных учебных дисциплин по выбору обучающегося из обязательных предметных областей, в соответствии с примерной структурой и содержанием общеобразовательного цикла основной образовательной программы среднего профессионального образования на базе основного общего образования с получением среднего общего образования с учетом требований ФГОС и профиля профессионального образования. 
</t>
  </si>
  <si>
    <t>Актовый зал.</t>
  </si>
  <si>
    <t>Библиотека, читальный зал с выходом в  Интернет.</t>
  </si>
  <si>
    <t>Залы:</t>
  </si>
  <si>
    <t>Спортивный комплекс.</t>
  </si>
  <si>
    <t>салон-парикмахерская.</t>
  </si>
  <si>
    <t>моделирования и художественного оформления прически.</t>
  </si>
  <si>
    <t>постижерных работ и исторической прически;</t>
  </si>
  <si>
    <t>технологий парикмахерских услуг;</t>
  </si>
  <si>
    <t>информатики и информационных технологий;</t>
  </si>
  <si>
    <r>
      <t>Лаборатории</t>
    </r>
    <r>
      <rPr>
        <sz val="12"/>
        <color indexed="8"/>
        <rFont val="Times New Roman"/>
        <family val="1"/>
        <charset val="204"/>
      </rPr>
      <t>:</t>
    </r>
  </si>
  <si>
    <t>рисунка и живописи.</t>
  </si>
  <si>
    <t>безопасности жизнедеятельности;</t>
  </si>
  <si>
    <t>медико-биологических дисциплин;</t>
  </si>
  <si>
    <t>иностранного языка;</t>
  </si>
  <si>
    <t xml:space="preserve">Настоящий учебный план основной  образовательной программы среднего профессионального образования   (далее — ООП СПО) разработан на основе  Федерального государственного образовательного стандарта среднего профессионального образования по специальности 43.02.13 Технология парикмахерского искусства, утвержденного приказом Министерства образования и науки Российской Федерации от 09.12.16  № 1558 и на основе Федерального государственного образовательного стандарта среднего общего образования, утвержденного приказом Министерства образования и науки РФ от 17 мая 2012 г № 413 (с изм.) реализуемого в пределах ООП СПО с учетом профиля получаемого профессионального образования. </t>
  </si>
  <si>
    <t>гуманитарных и социально-экономических дисциплин;</t>
  </si>
  <si>
    <t>2020 - 2024 г.г.</t>
  </si>
  <si>
    <t>2 подгруппы</t>
  </si>
  <si>
    <t>Нагрузка учебной группы</t>
  </si>
  <si>
    <t>ТПИ-11</t>
  </si>
  <si>
    <t>2020 - 2021 уч.год</t>
  </si>
  <si>
    <t>Порядковый</t>
  </si>
  <si>
    <t xml:space="preserve">ФИО преподавателя </t>
  </si>
  <si>
    <t>Общее</t>
  </si>
  <si>
    <t>Лекции</t>
  </si>
  <si>
    <t>практических</t>
  </si>
  <si>
    <t>1 семестр</t>
  </si>
  <si>
    <t>2 семестр</t>
  </si>
  <si>
    <t>номер</t>
  </si>
  <si>
    <t>основной</t>
  </si>
  <si>
    <t>второй</t>
  </si>
  <si>
    <t>количество</t>
  </si>
  <si>
    <t xml:space="preserve"> семинаров и </t>
  </si>
  <si>
    <t>Крактность</t>
  </si>
  <si>
    <t xml:space="preserve">практических </t>
  </si>
  <si>
    <t>Промежуточная</t>
  </si>
  <si>
    <t>часов</t>
  </si>
  <si>
    <t>ИП</t>
  </si>
  <si>
    <t>в неделю</t>
  </si>
  <si>
    <t>час</t>
  </si>
  <si>
    <t>Майор</t>
  </si>
  <si>
    <t>Э</t>
  </si>
  <si>
    <t>Абрамова</t>
  </si>
  <si>
    <t>Нефедова</t>
  </si>
  <si>
    <t>Бородина</t>
  </si>
  <si>
    <t>Викторов</t>
  </si>
  <si>
    <t>Берман</t>
  </si>
  <si>
    <t>Иванкова</t>
  </si>
  <si>
    <t>Сулеева</t>
  </si>
  <si>
    <t>Ушакова</t>
  </si>
  <si>
    <t>Ушакова  (90)</t>
  </si>
  <si>
    <t>Дядюнова</t>
  </si>
  <si>
    <t>Рудочинская</t>
  </si>
  <si>
    <t>Заместитель директора                        _________________________Ж.А. Горячева</t>
  </si>
  <si>
    <t>5.5.2 Формы государственной итоговой аттестации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</si>
  <si>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 утвержденным директором колледжа,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Формами промежуточной аттестации являются: зачет (З), дифференцированный зачет (ДЗ), экзамен(Э), экзамен (квалификационный) (Экв). Зачеты, дифференцированные зачеты  проводятся за счет часов, отведенных на изучение дисциплин и междисциплинарных курсов.</t>
  </si>
  <si>
    <t>5.5.1 Формы проведения текущего контроля и промежуточной аттестации</t>
  </si>
  <si>
    <t>5.5 Порядок аттестации обучающихся</t>
  </si>
  <si>
    <t>5.4 Порядок проведения учебной и производственной практики</t>
  </si>
  <si>
    <t>5.3 Формирование вариативной части ООП СПО</t>
  </si>
  <si>
    <t>5. Пояснения к учебному плану</t>
  </si>
  <si>
    <t>Объем времени вариативной части ООП СПО использован на увеличение объема времени, отведенного на освоение обязательной части ООП, а также на введение новых элементов ООП в соответствии с запросами работодателей на дополнительные результаты освоения ООП, не предусмотренные ФГОС. По запросу работодателей были ведены следующие дисциплины: ОУД.12 Введение в специальность, ОГСЭ.06 Правовое обеспечение профессиональной деятельности, ОП.11 Интернет - маркетинг и продвижение услуг, ОП.12 Основы предпринимательской деятельности, ОП.13 Организация и проведение технологических процессов базовых парикмахерских услуг, ОП.14 Внедрение новых технологий и тенденций моды и продвижения парикмахерских услуг, ОП.15 Постановка и решение технологических и художественных задач в сфере парикмахерских услуг.</t>
  </si>
  <si>
    <t>Формы промежуточной  аттестации</t>
  </si>
  <si>
    <t>Всего образовательная программа, часов</t>
  </si>
  <si>
    <t>уроков/лекций</t>
  </si>
  <si>
    <t>Практика УП и ПП</t>
  </si>
  <si>
    <t>Промежуточная аттестация</t>
  </si>
  <si>
    <t>Объем работы обучающегося  во взаимодействии с преподавателем</t>
  </si>
  <si>
    <t>ПДП.00</t>
  </si>
  <si>
    <t>ПА</t>
  </si>
  <si>
    <r>
      <t>Экв (</t>
    </r>
    <r>
      <rPr>
        <b/>
        <sz val="8"/>
        <rFont val="Times New Roman Cyr"/>
        <charset val="204"/>
      </rPr>
      <t>в форме демонстрационного экзамена)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</si>
</sst>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56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6"/>
      <color indexed="8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b/>
      <sz val="6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b/>
      <sz val="9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8"/>
      <name val="Arial Cyr"/>
      <family val="2"/>
      <charset val="204"/>
    </font>
    <font>
      <b/>
      <sz val="12"/>
      <color indexed="8"/>
      <name val="Times New Roman Cyr"/>
      <charset val="204"/>
    </font>
    <font>
      <b/>
      <sz val="12"/>
      <name val="Times New Roman"/>
      <family val="1"/>
      <charset val="204"/>
    </font>
    <font>
      <sz val="10"/>
      <color indexed="8"/>
      <name val="Times New Roman Cyr"/>
      <charset val="204"/>
    </font>
    <font>
      <b/>
      <sz val="8"/>
      <name val="Times New Roman Cyr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21" fillId="0" borderId="0"/>
    <xf numFmtId="0" fontId="39" fillId="0" borderId="0"/>
    <xf numFmtId="0" fontId="1" fillId="0" borderId="0"/>
    <xf numFmtId="0" fontId="1" fillId="0" borderId="0"/>
    <xf numFmtId="0" fontId="2" fillId="0" borderId="0"/>
  </cellStyleXfs>
  <cellXfs count="4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8" xfId="0" applyFont="1" applyBorder="1"/>
    <xf numFmtId="0" fontId="10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21" xfId="0" applyFont="1" applyBorder="1"/>
    <xf numFmtId="0" fontId="10" fillId="0" borderId="1" xfId="0" applyFont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32" xfId="0" applyFont="1" applyBorder="1" applyAlignment="1">
      <alignment shrinkToFit="1"/>
    </xf>
    <xf numFmtId="0" fontId="6" fillId="0" borderId="26" xfId="0" applyFont="1" applyBorder="1" applyAlignment="1">
      <alignment shrinkToFit="1"/>
    </xf>
    <xf numFmtId="2" fontId="6" fillId="0" borderId="26" xfId="0" applyNumberFormat="1" applyFont="1" applyBorder="1" applyAlignment="1">
      <alignment shrinkToFit="1"/>
    </xf>
    <xf numFmtId="49" fontId="6" fillId="0" borderId="26" xfId="0" applyNumberFormat="1" applyFont="1" applyBorder="1" applyAlignment="1">
      <alignment shrinkToFit="1"/>
    </xf>
    <xf numFmtId="0" fontId="16" fillId="0" borderId="26" xfId="0" applyFont="1" applyBorder="1" applyAlignment="1">
      <alignment horizontal="center" shrinkToFit="1"/>
    </xf>
    <xf numFmtId="0" fontId="16" fillId="0" borderId="26" xfId="0" applyFont="1" applyBorder="1" applyAlignment="1">
      <alignment shrinkToFit="1"/>
    </xf>
    <xf numFmtId="0" fontId="6" fillId="0" borderId="33" xfId="0" applyFont="1" applyBorder="1" applyAlignment="1">
      <alignment horizontal="center" shrinkToFi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7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2" fontId="6" fillId="0" borderId="18" xfId="0" applyNumberFormat="1" applyFont="1" applyBorder="1" applyAlignment="1">
      <alignment shrinkToFit="1"/>
    </xf>
    <xf numFmtId="0" fontId="6" fillId="0" borderId="37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17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38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Border="1" applyAlignment="1">
      <alignment horizontal="left"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22" fillId="0" borderId="0" xfId="1" applyFont="1"/>
    <xf numFmtId="0" fontId="22" fillId="2" borderId="0" xfId="1" applyFont="1" applyFill="1"/>
    <xf numFmtId="0" fontId="23" fillId="0" borderId="0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1" fillId="0" borderId="8" xfId="1" applyFont="1" applyBorder="1"/>
    <xf numFmtId="0" fontId="23" fillId="0" borderId="0" xfId="1" applyFont="1" applyAlignment="1">
      <alignment horizontal="center"/>
    </xf>
    <xf numFmtId="0" fontId="23" fillId="0" borderId="41" xfId="1" applyFont="1" applyBorder="1" applyAlignment="1">
      <alignment horizontal="center"/>
    </xf>
    <xf numFmtId="0" fontId="23" fillId="2" borderId="41" xfId="1" applyFont="1" applyFill="1" applyBorder="1" applyAlignment="1">
      <alignment horizontal="center"/>
    </xf>
    <xf numFmtId="0" fontId="23" fillId="0" borderId="8" xfId="1" applyFont="1" applyBorder="1" applyAlignment="1">
      <alignment horizontal="left" vertical="center"/>
    </xf>
    <xf numFmtId="0" fontId="23" fillId="0" borderId="10" xfId="1" applyFont="1" applyBorder="1" applyAlignment="1">
      <alignment horizontal="center"/>
    </xf>
    <xf numFmtId="0" fontId="23" fillId="2" borderId="10" xfId="1" applyFont="1" applyFill="1" applyBorder="1" applyAlignment="1">
      <alignment horizontal="center"/>
    </xf>
    <xf numFmtId="0" fontId="23" fillId="0" borderId="8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/>
    </xf>
    <xf numFmtId="0" fontId="23" fillId="2" borderId="27" xfId="1" applyFont="1" applyFill="1" applyBorder="1" applyAlignment="1">
      <alignment horizontal="center"/>
    </xf>
    <xf numFmtId="0" fontId="23" fillId="0" borderId="0" xfId="1" applyFont="1"/>
    <xf numFmtId="0" fontId="23" fillId="2" borderId="8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"/>
    </xf>
    <xf numFmtId="0" fontId="23" fillId="0" borderId="26" xfId="1" applyFont="1" applyBorder="1" applyAlignment="1">
      <alignment horizontal="center"/>
    </xf>
    <xf numFmtId="0" fontId="23" fillId="2" borderId="26" xfId="1" applyFont="1" applyFill="1" applyBorder="1" applyAlignment="1">
      <alignment horizontal="center"/>
    </xf>
    <xf numFmtId="49" fontId="24" fillId="0" borderId="26" xfId="1" applyNumberFormat="1" applyFont="1" applyBorder="1" applyAlignment="1" applyProtection="1">
      <alignment horizontal="center" vertical="center"/>
      <protection locked="0"/>
    </xf>
    <xf numFmtId="0" fontId="23" fillId="2" borderId="26" xfId="1" applyFont="1" applyFill="1" applyBorder="1" applyAlignment="1" applyProtection="1">
      <alignment horizontal="center" vertical="center"/>
      <protection locked="0"/>
    </xf>
    <xf numFmtId="1" fontId="24" fillId="0" borderId="26" xfId="1" applyNumberFormat="1" applyFont="1" applyBorder="1" applyAlignment="1" applyProtection="1">
      <alignment wrapText="1"/>
      <protection locked="0"/>
    </xf>
    <xf numFmtId="1" fontId="23" fillId="2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42" xfId="1" applyNumberFormat="1" applyFont="1" applyBorder="1" applyAlignment="1" applyProtection="1">
      <alignment wrapText="1"/>
      <protection locked="0"/>
    </xf>
    <xf numFmtId="49" fontId="23" fillId="0" borderId="26" xfId="1" applyNumberFormat="1" applyFont="1" applyBorder="1" applyAlignment="1" applyProtection="1">
      <alignment horizontal="center" vertical="center"/>
      <protection locked="0"/>
    </xf>
    <xf numFmtId="0" fontId="23" fillId="0" borderId="26" xfId="1" applyFont="1" applyBorder="1" applyAlignment="1" applyProtection="1">
      <alignment horizontal="center" vertical="center"/>
      <protection locked="0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23" fillId="0" borderId="26" xfId="1" applyFont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1" fontId="24" fillId="0" borderId="12" xfId="1" applyNumberFormat="1" applyFont="1" applyBorder="1" applyAlignment="1" applyProtection="1">
      <alignment wrapText="1"/>
      <protection locked="0"/>
    </xf>
    <xf numFmtId="49" fontId="23" fillId="2" borderId="26" xfId="1" applyNumberFormat="1" applyFont="1" applyFill="1" applyBorder="1" applyAlignment="1" applyProtection="1">
      <alignment horizontal="center" vertical="center"/>
      <protection locked="0"/>
    </xf>
    <xf numFmtId="0" fontId="23" fillId="2" borderId="26" xfId="1" applyFont="1" applyFill="1" applyBorder="1" applyAlignment="1">
      <alignment horizontal="center" vertical="center"/>
    </xf>
    <xf numFmtId="0" fontId="23" fillId="2" borderId="11" xfId="1" applyFont="1" applyFill="1" applyBorder="1" applyAlignment="1" applyProtection="1">
      <alignment horizontal="center" vertical="center"/>
      <protection locked="0"/>
    </xf>
    <xf numFmtId="0" fontId="26" fillId="0" borderId="26" xfId="1" applyFont="1" applyBorder="1" applyAlignment="1" applyProtection="1">
      <alignment vertical="top" wrapText="1"/>
      <protection locked="0"/>
    </xf>
    <xf numFmtId="49" fontId="24" fillId="0" borderId="26" xfId="1" applyNumberFormat="1" applyFont="1" applyFill="1" applyBorder="1" applyAlignment="1" applyProtection="1">
      <alignment horizontal="center" vertical="center"/>
      <protection locked="0"/>
    </xf>
    <xf numFmtId="1" fontId="24" fillId="0" borderId="26" xfId="1" applyNumberFormat="1" applyFont="1" applyFill="1" applyBorder="1" applyAlignment="1">
      <alignment horizontal="center" vertical="center"/>
    </xf>
    <xf numFmtId="1" fontId="24" fillId="0" borderId="26" xfId="1" applyNumberFormat="1" applyFont="1" applyBorder="1" applyAlignment="1">
      <alignment horizontal="center" vertical="center"/>
    </xf>
    <xf numFmtId="0" fontId="22" fillId="0" borderId="0" xfId="1" applyFont="1" applyAlignment="1">
      <alignment vertical="top"/>
    </xf>
    <xf numFmtId="0" fontId="23" fillId="0" borderId="26" xfId="1" applyFont="1" applyBorder="1" applyAlignment="1" applyProtection="1">
      <alignment vertical="top"/>
      <protection locked="0"/>
    </xf>
    <xf numFmtId="0" fontId="25" fillId="0" borderId="26" xfId="1" applyFont="1" applyBorder="1" applyAlignment="1" applyProtection="1">
      <alignment vertical="top" wrapText="1"/>
      <protection locked="0"/>
    </xf>
    <xf numFmtId="49" fontId="23" fillId="0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26" xfId="1" applyNumberFormat="1" applyFont="1" applyFill="1" applyBorder="1" applyAlignment="1">
      <alignment horizontal="center" vertical="center"/>
    </xf>
    <xf numFmtId="1" fontId="25" fillId="0" borderId="26" xfId="1" applyNumberFormat="1" applyFont="1" applyBorder="1" applyAlignment="1" applyProtection="1">
      <alignment horizontal="center" vertical="center" wrapText="1"/>
      <protection locked="0"/>
    </xf>
    <xf numFmtId="1" fontId="23" fillId="0" borderId="26" xfId="1" applyNumberFormat="1" applyFont="1" applyBorder="1" applyAlignment="1" applyProtection="1">
      <alignment horizontal="center" vertical="center"/>
      <protection locked="0"/>
    </xf>
    <xf numFmtId="0" fontId="22" fillId="2" borderId="0" xfId="1" applyFont="1" applyFill="1" applyAlignment="1">
      <alignment horizontal="center" vertical="center"/>
    </xf>
    <xf numFmtId="0" fontId="24" fillId="0" borderId="26" xfId="1" applyFont="1" applyBorder="1" applyAlignment="1" applyProtection="1">
      <alignment vertical="top"/>
      <protection locked="0"/>
    </xf>
    <xf numFmtId="0" fontId="24" fillId="0" borderId="26" xfId="1" applyFont="1" applyBorder="1" applyAlignment="1" applyProtection="1">
      <alignment horizontal="center" vertical="center"/>
      <protection locked="0"/>
    </xf>
    <xf numFmtId="0" fontId="24" fillId="2" borderId="26" xfId="1" applyFont="1" applyFill="1" applyBorder="1" applyAlignment="1" applyProtection="1">
      <alignment horizontal="center" vertical="center"/>
      <protection locked="0"/>
    </xf>
    <xf numFmtId="0" fontId="27" fillId="0" borderId="0" xfId="1" applyFont="1" applyAlignment="1">
      <alignment vertical="top"/>
    </xf>
    <xf numFmtId="0" fontId="25" fillId="0" borderId="26" xfId="1" applyFont="1" applyBorder="1" applyAlignment="1" applyProtection="1">
      <alignment wrapText="1"/>
      <protection locked="0"/>
    </xf>
    <xf numFmtId="0" fontId="25" fillId="0" borderId="26" xfId="1" applyFont="1" applyBorder="1" applyAlignment="1" applyProtection="1">
      <alignment horizontal="left" vertical="top" wrapText="1"/>
      <protection locked="0"/>
    </xf>
    <xf numFmtId="1" fontId="25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1" applyFont="1" applyBorder="1" applyProtection="1">
      <protection locked="0"/>
    </xf>
    <xf numFmtId="0" fontId="25" fillId="0" borderId="26" xfId="1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vertical="top" wrapText="1"/>
      <protection locked="0"/>
    </xf>
    <xf numFmtId="49" fontId="23" fillId="0" borderId="26" xfId="0" applyNumberFormat="1" applyFont="1" applyFill="1" applyBorder="1" applyAlignment="1" applyProtection="1">
      <alignment horizontal="center" vertical="top"/>
      <protection locked="0"/>
    </xf>
    <xf numFmtId="0" fontId="28" fillId="0" borderId="0" xfId="1" applyFont="1" applyAlignment="1">
      <alignment vertical="top"/>
    </xf>
    <xf numFmtId="1" fontId="23" fillId="0" borderId="26" xfId="1" applyNumberFormat="1" applyFont="1" applyBorder="1" applyAlignment="1">
      <alignment horizontal="center" vertical="center"/>
    </xf>
    <xf numFmtId="1" fontId="23" fillId="0" borderId="15" xfId="1" applyNumberFormat="1" applyFont="1" applyBorder="1" applyAlignment="1">
      <alignment horizontal="center" vertical="center"/>
    </xf>
    <xf numFmtId="1" fontId="23" fillId="2" borderId="15" xfId="1" applyNumberFormat="1" applyFont="1" applyFill="1" applyBorder="1" applyAlignment="1">
      <alignment horizontal="center" vertical="center"/>
    </xf>
    <xf numFmtId="0" fontId="19" fillId="0" borderId="0" xfId="1" applyFont="1"/>
    <xf numFmtId="0" fontId="4" fillId="0" borderId="0" xfId="2" applyFont="1" applyFill="1" applyAlignment="1"/>
    <xf numFmtId="0" fontId="4" fillId="0" borderId="0" xfId="2" applyFont="1" applyAlignment="1"/>
    <xf numFmtId="0" fontId="8" fillId="0" borderId="0" xfId="2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2" applyFont="1" applyAlignment="1">
      <alignment horizontal="center" vertical="top" wrapText="1"/>
    </xf>
    <xf numFmtId="0" fontId="31" fillId="0" borderId="0" xfId="2" applyFont="1" applyAlignment="1"/>
    <xf numFmtId="0" fontId="31" fillId="0" borderId="0" xfId="2" applyFont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31" fillId="0" borderId="0" xfId="2" applyFont="1" applyAlignment="1">
      <alignment horizontal="left" vertical="top"/>
    </xf>
    <xf numFmtId="0" fontId="31" fillId="0" borderId="0" xfId="2" applyFont="1" applyAlignment="1">
      <alignment horizontal="right" vertical="top" wrapText="1"/>
    </xf>
    <xf numFmtId="0" fontId="31" fillId="0" borderId="0" xfId="2" applyFont="1" applyAlignment="1">
      <alignment horizontal="left" vertical="top" wrapText="1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left"/>
    </xf>
    <xf numFmtId="0" fontId="31" fillId="0" borderId="0" xfId="2" applyFont="1" applyAlignment="1">
      <alignment vertical="top"/>
    </xf>
    <xf numFmtId="0" fontId="31" fillId="0" borderId="0" xfId="2" applyFont="1" applyAlignment="1">
      <alignment horizontal="right" vertical="top"/>
    </xf>
    <xf numFmtId="0" fontId="31" fillId="0" borderId="0" xfId="2" applyFont="1" applyAlignment="1">
      <alignment horizontal="center" vertical="top"/>
    </xf>
    <xf numFmtId="0" fontId="18" fillId="0" borderId="0" xfId="2" applyFont="1" applyAlignment="1">
      <alignment horizontal="right" wrapText="1"/>
    </xf>
    <xf numFmtId="49" fontId="31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5" fillId="0" borderId="0" xfId="0" applyFont="1"/>
    <xf numFmtId="0" fontId="31" fillId="0" borderId="0" xfId="2" applyFont="1" applyAlignment="1">
      <alignment horizontal="left" wrapText="1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31" fillId="0" borderId="0" xfId="2" applyFont="1" applyAlignment="1">
      <alignment horizontal="right"/>
    </xf>
    <xf numFmtId="0" fontId="33" fillId="0" borderId="0" xfId="2" applyFont="1" applyAlignment="1"/>
    <xf numFmtId="0" fontId="8" fillId="0" borderId="0" xfId="2" applyFont="1" applyAlignment="1">
      <alignment horizontal="center"/>
    </xf>
    <xf numFmtId="0" fontId="15" fillId="0" borderId="0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center" wrapText="1"/>
    </xf>
    <xf numFmtId="0" fontId="18" fillId="0" borderId="0" xfId="2" applyFont="1" applyAlignment="1"/>
    <xf numFmtId="0" fontId="0" fillId="0" borderId="0" xfId="0" applyFill="1"/>
    <xf numFmtId="0" fontId="15" fillId="0" borderId="0" xfId="2" applyFont="1" applyFill="1" applyAlignment="1"/>
    <xf numFmtId="0" fontId="18" fillId="0" borderId="0" xfId="2" applyFont="1"/>
    <xf numFmtId="0" fontId="35" fillId="0" borderId="0" xfId="0" applyFont="1" applyFill="1" applyAlignment="1">
      <alignment horizontal="right"/>
    </xf>
    <xf numFmtId="0" fontId="35" fillId="0" borderId="0" xfId="0" applyFont="1" applyFill="1" applyAlignment="1"/>
    <xf numFmtId="0" fontId="23" fillId="0" borderId="0" xfId="0" applyFont="1" applyAlignment="1"/>
    <xf numFmtId="0" fontId="23" fillId="0" borderId="0" xfId="0" applyFont="1" applyFill="1" applyBorder="1" applyAlignment="1"/>
    <xf numFmtId="0" fontId="25" fillId="0" borderId="0" xfId="0" applyFont="1" applyFill="1" applyAlignment="1">
      <alignment horizontal="left" vertical="center"/>
    </xf>
    <xf numFmtId="172" fontId="35" fillId="0" borderId="0" xfId="0" applyNumberFormat="1" applyFont="1" applyFill="1" applyAlignment="1">
      <alignment horizontal="justify"/>
    </xf>
    <xf numFmtId="0" fontId="36" fillId="0" borderId="0" xfId="0" applyFont="1" applyFill="1" applyBorder="1" applyAlignment="1">
      <alignment horizontal="left" vertical="center"/>
    </xf>
    <xf numFmtId="0" fontId="23" fillId="0" borderId="0" xfId="0" applyFont="1" applyBorder="1" applyAlignment="1"/>
    <xf numFmtId="0" fontId="35" fillId="0" borderId="0" xfId="0" applyFont="1" applyFill="1" applyBorder="1" applyAlignment="1"/>
    <xf numFmtId="0" fontId="20" fillId="0" borderId="0" xfId="0" applyFont="1"/>
    <xf numFmtId="0" fontId="39" fillId="0" borderId="0" xfId="2"/>
    <xf numFmtId="0" fontId="20" fillId="0" borderId="0" xfId="0" applyFont="1" applyFill="1" applyAlignment="1">
      <alignment horizontal="right"/>
    </xf>
    <xf numFmtId="0" fontId="20" fillId="0" borderId="0" xfId="0" applyFont="1" applyBorder="1"/>
    <xf numFmtId="0" fontId="20" fillId="0" borderId="0" xfId="0" applyFont="1" applyFill="1"/>
    <xf numFmtId="0" fontId="32" fillId="0" borderId="0" xfId="0" applyFont="1" applyFill="1" applyAlignment="1"/>
    <xf numFmtId="49" fontId="4" fillId="0" borderId="0" xfId="2" applyNumberFormat="1" applyFont="1" applyAlignment="1"/>
    <xf numFmtId="0" fontId="37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8" fillId="0" borderId="0" xfId="2" applyFont="1" applyAlignment="1"/>
    <xf numFmtId="0" fontId="3" fillId="0" borderId="0" xfId="0" applyFont="1" applyBorder="1"/>
    <xf numFmtId="1" fontId="24" fillId="0" borderId="15" xfId="1" applyNumberFormat="1" applyFont="1" applyBorder="1" applyAlignment="1" applyProtection="1">
      <alignment horizontal="left"/>
      <protection locked="0"/>
    </xf>
    <xf numFmtId="0" fontId="26" fillId="0" borderId="26" xfId="0" applyFont="1" applyBorder="1" applyAlignment="1" applyProtection="1">
      <alignment vertical="top" wrapText="1"/>
      <protection locked="0"/>
    </xf>
    <xf numFmtId="0" fontId="4" fillId="0" borderId="26" xfId="0" applyFont="1" applyFill="1" applyBorder="1" applyAlignment="1">
      <alignment horizontal="center" wrapText="1"/>
    </xf>
    <xf numFmtId="1" fontId="24" fillId="0" borderId="26" xfId="1" applyNumberFormat="1" applyFont="1" applyBorder="1" applyAlignment="1" applyProtection="1">
      <alignment horizontal="left"/>
      <protection locked="0"/>
    </xf>
    <xf numFmtId="49" fontId="3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6" xfId="1" applyNumberFormat="1" applyFont="1" applyBorder="1" applyAlignment="1" applyProtection="1">
      <alignment horizontal="left"/>
      <protection locked="0"/>
    </xf>
    <xf numFmtId="1" fontId="41" fillId="0" borderId="42" xfId="1" applyNumberFormat="1" applyFont="1" applyBorder="1" applyAlignment="1" applyProtection="1">
      <alignment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1" applyNumberFormat="1" applyFont="1" applyBorder="1" applyAlignment="1" applyProtection="1">
      <alignment wrapText="1"/>
      <protection locked="0"/>
    </xf>
    <xf numFmtId="1" fontId="24" fillId="2" borderId="26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1" fontId="42" fillId="0" borderId="44" xfId="1" applyNumberFormat="1" applyFont="1" applyBorder="1" applyAlignment="1" applyProtection="1">
      <alignment wrapText="1"/>
      <protection locked="0"/>
    </xf>
    <xf numFmtId="49" fontId="42" fillId="0" borderId="26" xfId="1" applyNumberFormat="1" applyFont="1" applyBorder="1" applyAlignment="1" applyProtection="1">
      <alignment horizontal="center" vertical="center"/>
      <protection locked="0"/>
    </xf>
    <xf numFmtId="0" fontId="23" fillId="0" borderId="26" xfId="1" applyFont="1" applyFill="1" applyBorder="1" applyAlignment="1">
      <alignment horizontal="center" vertical="center"/>
    </xf>
    <xf numFmtId="1" fontId="23" fillId="0" borderId="16" xfId="1" applyNumberFormat="1" applyFont="1" applyBorder="1" applyAlignment="1" applyProtection="1">
      <alignment wrapText="1"/>
      <protection locked="0"/>
    </xf>
    <xf numFmtId="1" fontId="23" fillId="0" borderId="26" xfId="1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center" wrapText="1"/>
      <protection locked="0"/>
    </xf>
    <xf numFmtId="0" fontId="23" fillId="0" borderId="42" xfId="1" applyFont="1" applyBorder="1" applyAlignment="1" applyProtection="1">
      <alignment horizontal="center" vertical="center"/>
      <protection locked="0"/>
    </xf>
    <xf numFmtId="1" fontId="23" fillId="2" borderId="11" xfId="1" applyNumberFormat="1" applyFont="1" applyFill="1" applyBorder="1" applyAlignment="1" applyProtection="1">
      <alignment horizontal="center" vertical="center"/>
      <protection locked="0"/>
    </xf>
    <xf numFmtId="1" fontId="23" fillId="2" borderId="15" xfId="1" applyNumberFormat="1" applyFont="1" applyFill="1" applyBorder="1" applyAlignment="1" applyProtection="1">
      <alignment horizontal="center" vertical="center"/>
      <protection locked="0"/>
    </xf>
    <xf numFmtId="0" fontId="24" fillId="2" borderId="15" xfId="1" applyFont="1" applyFill="1" applyBorder="1" applyAlignment="1" applyProtection="1">
      <alignment horizontal="center" vertical="center"/>
      <protection locked="0"/>
    </xf>
    <xf numFmtId="0" fontId="23" fillId="2" borderId="45" xfId="1" applyFont="1" applyFill="1" applyBorder="1" applyAlignment="1" applyProtection="1">
      <alignment horizontal="center" vertical="center"/>
      <protection locked="0"/>
    </xf>
    <xf numFmtId="1" fontId="23" fillId="2" borderId="45" xfId="1" applyNumberFormat="1" applyFont="1" applyFill="1" applyBorder="1" applyAlignment="1" applyProtection="1">
      <alignment horizontal="center" vertical="center"/>
      <protection locked="0"/>
    </xf>
    <xf numFmtId="0" fontId="22" fillId="2" borderId="45" xfId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42" fillId="0" borderId="26" xfId="1" applyNumberFormat="1" applyFont="1" applyBorder="1" applyAlignment="1">
      <alignment horizontal="center" vertical="center"/>
    </xf>
    <xf numFmtId="49" fontId="23" fillId="3" borderId="26" xfId="1" applyNumberFormat="1" applyFont="1" applyFill="1" applyBorder="1" applyAlignment="1" applyProtection="1">
      <alignment horizontal="center" vertical="center"/>
      <protection locked="0"/>
    </xf>
    <xf numFmtId="1" fontId="23" fillId="2" borderId="36" xfId="1" applyNumberFormat="1" applyFont="1" applyFill="1" applyBorder="1" applyAlignment="1" applyProtection="1">
      <alignment horizontal="center" vertical="center"/>
      <protection locked="0"/>
    </xf>
    <xf numFmtId="0" fontId="43" fillId="2" borderId="0" xfId="1" applyFont="1" applyFill="1" applyAlignment="1">
      <alignment horizontal="center" vertical="center"/>
    </xf>
    <xf numFmtId="1" fontId="42" fillId="0" borderId="26" xfId="1" applyNumberFormat="1" applyFont="1" applyFill="1" applyBorder="1" applyAlignment="1">
      <alignment horizontal="center" vertical="center"/>
    </xf>
    <xf numFmtId="49" fontId="42" fillId="0" borderId="26" xfId="1" applyNumberFormat="1" applyFont="1" applyFill="1" applyBorder="1" applyAlignment="1" applyProtection="1">
      <alignment horizontal="center" vertical="center"/>
      <protection locked="0"/>
    </xf>
    <xf numFmtId="0" fontId="25" fillId="4" borderId="26" xfId="1" applyFont="1" applyFill="1" applyBorder="1" applyAlignment="1" applyProtection="1">
      <alignment vertical="top" wrapText="1"/>
      <protection locked="0"/>
    </xf>
    <xf numFmtId="0" fontId="24" fillId="0" borderId="12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4" fillId="0" borderId="15" xfId="1" applyFont="1" applyBorder="1" applyAlignment="1">
      <alignment horizontal="left" vertical="top" wrapText="1"/>
    </xf>
    <xf numFmtId="0" fontId="42" fillId="0" borderId="15" xfId="1" applyFont="1" applyBorder="1" applyAlignment="1">
      <alignment horizontal="center" vertical="top" wrapText="1"/>
    </xf>
    <xf numFmtId="0" fontId="24" fillId="0" borderId="15" xfId="1" applyFont="1" applyBorder="1" applyAlignment="1">
      <alignment horizontal="right" vertical="top" wrapText="1"/>
    </xf>
    <xf numFmtId="0" fontId="29" fillId="0" borderId="15" xfId="1" applyFont="1" applyBorder="1" applyAlignment="1">
      <alignment horizontal="right" vertical="top" wrapText="1"/>
    </xf>
    <xf numFmtId="0" fontId="24" fillId="2" borderId="15" xfId="1" applyFont="1" applyFill="1" applyBorder="1" applyAlignment="1">
      <alignment horizontal="right" vertical="top" wrapText="1"/>
    </xf>
    <xf numFmtId="0" fontId="30" fillId="2" borderId="15" xfId="1" applyFont="1" applyFill="1" applyBorder="1" applyAlignment="1">
      <alignment horizontal="left" vertical="center" wrapText="1"/>
    </xf>
    <xf numFmtId="0" fontId="30" fillId="5" borderId="47" xfId="1" applyFont="1" applyFill="1" applyBorder="1" applyAlignment="1">
      <alignment horizontal="left" vertical="center" wrapText="1"/>
    </xf>
    <xf numFmtId="1" fontId="24" fillId="0" borderId="50" xfId="1" applyNumberFormat="1" applyFont="1" applyBorder="1" applyAlignment="1">
      <alignment horizontal="center" vertical="center"/>
    </xf>
    <xf numFmtId="1" fontId="24" fillId="2" borderId="50" xfId="1" applyNumberFormat="1" applyFont="1" applyFill="1" applyBorder="1" applyAlignment="1">
      <alignment vertical="center"/>
    </xf>
    <xf numFmtId="0" fontId="41" fillId="0" borderId="47" xfId="1" applyFont="1" applyBorder="1" applyAlignment="1">
      <alignment horizontal="center" vertical="top" wrapText="1"/>
    </xf>
    <xf numFmtId="0" fontId="24" fillId="0" borderId="47" xfId="1" applyFont="1" applyBorder="1" applyAlignment="1">
      <alignment horizontal="left" vertical="top" wrapText="1"/>
    </xf>
    <xf numFmtId="0" fontId="24" fillId="0" borderId="47" xfId="1" applyFont="1" applyBorder="1" applyAlignment="1">
      <alignment horizontal="center" vertical="top" wrapText="1"/>
    </xf>
    <xf numFmtId="0" fontId="24" fillId="0" borderId="47" xfId="1" applyFont="1" applyBorder="1" applyAlignment="1">
      <alignment horizontal="right" vertical="top" wrapText="1"/>
    </xf>
    <xf numFmtId="0" fontId="29" fillId="0" borderId="47" xfId="1" applyFont="1" applyBorder="1" applyAlignment="1">
      <alignment horizontal="right" vertical="top" wrapText="1"/>
    </xf>
    <xf numFmtId="1" fontId="29" fillId="6" borderId="50" xfId="1" applyNumberFormat="1" applyFont="1" applyFill="1" applyBorder="1" applyAlignment="1">
      <alignment horizontal="center" vertical="center"/>
    </xf>
    <xf numFmtId="1" fontId="24" fillId="6" borderId="50" xfId="1" applyNumberFormat="1" applyFont="1" applyFill="1" applyBorder="1" applyAlignment="1">
      <alignment horizontal="center" vertical="center"/>
    </xf>
    <xf numFmtId="0" fontId="3" fillId="0" borderId="45" xfId="0" applyFont="1" applyBorder="1"/>
    <xf numFmtId="0" fontId="3" fillId="0" borderId="4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shrinkToFit="1"/>
    </xf>
    <xf numFmtId="0" fontId="23" fillId="0" borderId="4" xfId="1" applyFont="1" applyBorder="1" applyAlignment="1">
      <alignment vertical="top"/>
    </xf>
    <xf numFmtId="0" fontId="23" fillId="0" borderId="0" xfId="1" applyFont="1" applyBorder="1" applyAlignment="1">
      <alignment vertical="top"/>
    </xf>
    <xf numFmtId="0" fontId="23" fillId="0" borderId="51" xfId="1" applyFont="1" applyBorder="1" applyAlignment="1">
      <alignment vertical="top"/>
    </xf>
    <xf numFmtId="0" fontId="44" fillId="0" borderId="12" xfId="1" applyFont="1" applyBorder="1" applyAlignment="1">
      <alignment horizontal="left" vertical="top" wrapText="1"/>
    </xf>
    <xf numFmtId="0" fontId="25" fillId="0" borderId="26" xfId="1" applyFont="1" applyFill="1" applyBorder="1" applyAlignment="1" applyProtection="1">
      <alignment vertical="top" wrapText="1"/>
      <protection locked="0"/>
    </xf>
    <xf numFmtId="0" fontId="23" fillId="4" borderId="26" xfId="1" applyFont="1" applyFill="1" applyBorder="1" applyAlignment="1" applyProtection="1">
      <alignment horizontal="center" vertical="center"/>
      <protection locked="0"/>
    </xf>
    <xf numFmtId="0" fontId="23" fillId="5" borderId="26" xfId="1" applyFont="1" applyFill="1" applyBorder="1" applyAlignment="1" applyProtection="1">
      <alignment horizontal="center" vertical="center"/>
      <protection locked="0"/>
    </xf>
    <xf numFmtId="1" fontId="23" fillId="5" borderId="26" xfId="1" applyNumberFormat="1" applyFont="1" applyFill="1" applyBorder="1" applyAlignment="1" applyProtection="1">
      <alignment horizontal="center" vertical="center"/>
      <protection locked="0"/>
    </xf>
    <xf numFmtId="0" fontId="23" fillId="5" borderId="11" xfId="1" applyFont="1" applyFill="1" applyBorder="1" applyAlignment="1" applyProtection="1">
      <alignment horizontal="center" vertical="center"/>
      <protection locked="0"/>
    </xf>
    <xf numFmtId="1" fontId="23" fillId="5" borderId="11" xfId="1" applyNumberFormat="1" applyFont="1" applyFill="1" applyBorder="1" applyAlignment="1" applyProtection="1">
      <alignment horizontal="center" vertical="center"/>
      <protection locked="0"/>
    </xf>
    <xf numFmtId="0" fontId="23" fillId="5" borderId="45" xfId="1" applyFont="1" applyFill="1" applyBorder="1" applyAlignment="1" applyProtection="1">
      <alignment horizontal="center" vertical="center"/>
      <protection locked="0"/>
    </xf>
    <xf numFmtId="1" fontId="23" fillId="5" borderId="45" xfId="1" applyNumberFormat="1" applyFont="1" applyFill="1" applyBorder="1" applyAlignment="1" applyProtection="1">
      <alignment horizontal="center" vertical="center"/>
      <protection locked="0"/>
    </xf>
    <xf numFmtId="1" fontId="23" fillId="5" borderId="15" xfId="1" applyNumberFormat="1" applyFont="1" applyFill="1" applyBorder="1" applyAlignment="1" applyProtection="1">
      <alignment horizontal="center" vertical="center"/>
      <protection locked="0"/>
    </xf>
    <xf numFmtId="0" fontId="22" fillId="5" borderId="0" xfId="1" applyFont="1" applyFill="1" applyAlignment="1">
      <alignment horizontal="center" vertical="center"/>
    </xf>
    <xf numFmtId="0" fontId="24" fillId="5" borderId="26" xfId="1" applyFont="1" applyFill="1" applyBorder="1" applyAlignment="1" applyProtection="1">
      <alignment horizontal="center" vertical="center"/>
      <protection locked="0"/>
    </xf>
    <xf numFmtId="1" fontId="23" fillId="5" borderId="42" xfId="1" applyNumberFormat="1" applyFont="1" applyFill="1" applyBorder="1" applyAlignment="1" applyProtection="1">
      <alignment horizontal="center" vertical="center"/>
      <protection locked="0"/>
    </xf>
    <xf numFmtId="0" fontId="42" fillId="5" borderId="26" xfId="1" applyFont="1" applyFill="1" applyBorder="1" applyAlignment="1" applyProtection="1">
      <alignment horizontal="center" vertical="center"/>
      <protection locked="0"/>
    </xf>
    <xf numFmtId="49" fontId="23" fillId="5" borderId="26" xfId="1" applyNumberFormat="1" applyFont="1" applyFill="1" applyBorder="1" applyAlignment="1" applyProtection="1">
      <alignment horizontal="center" vertical="center"/>
      <protection locked="0"/>
    </xf>
    <xf numFmtId="1" fontId="23" fillId="4" borderId="26" xfId="1" applyNumberFormat="1" applyFont="1" applyFill="1" applyBorder="1" applyAlignment="1" applyProtection="1">
      <alignment horizontal="center" vertical="center"/>
      <protection locked="0"/>
    </xf>
    <xf numFmtId="1" fontId="24" fillId="4" borderId="26" xfId="1" applyNumberFormat="1" applyFont="1" applyFill="1" applyBorder="1" applyAlignment="1">
      <alignment horizontal="center" vertical="center"/>
    </xf>
    <xf numFmtId="1" fontId="25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>
      <alignment horizontal="justify" vertical="center"/>
    </xf>
    <xf numFmtId="0" fontId="31" fillId="0" borderId="45" xfId="2" applyFont="1" applyFill="1" applyBorder="1" applyAlignment="1">
      <alignment horizontal="center" wrapText="1"/>
    </xf>
    <xf numFmtId="0" fontId="31" fillId="0" borderId="37" xfId="2" applyFont="1" applyFill="1" applyBorder="1" applyAlignment="1">
      <alignment horizontal="center" wrapText="1"/>
    </xf>
    <xf numFmtId="0" fontId="45" fillId="0" borderId="45" xfId="0" applyFont="1" applyBorder="1" applyAlignment="1">
      <alignment horizontal="justify" vertical="center"/>
    </xf>
    <xf numFmtId="0" fontId="31" fillId="0" borderId="42" xfId="2" applyFont="1" applyFill="1" applyBorder="1" applyAlignment="1">
      <alignment horizontal="center" wrapText="1"/>
    </xf>
    <xf numFmtId="0" fontId="41" fillId="2" borderId="26" xfId="1" applyFont="1" applyFill="1" applyBorder="1" applyAlignment="1">
      <alignment horizontal="center" vertical="center"/>
    </xf>
    <xf numFmtId="0" fontId="41" fillId="0" borderId="26" xfId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left" vertical="top" wrapText="1"/>
    </xf>
    <xf numFmtId="0" fontId="46" fillId="0" borderId="0" xfId="0" applyFont="1"/>
    <xf numFmtId="0" fontId="46" fillId="0" borderId="5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53" xfId="1" applyFont="1" applyBorder="1" applyAlignment="1">
      <alignment horizontal="center"/>
    </xf>
    <xf numFmtId="0" fontId="48" fillId="7" borderId="54" xfId="1" applyFont="1" applyFill="1" applyBorder="1" applyAlignment="1">
      <alignment horizontal="center"/>
    </xf>
    <xf numFmtId="0" fontId="48" fillId="7" borderId="55" xfId="1" applyFont="1" applyFill="1" applyBorder="1" applyAlignment="1">
      <alignment horizontal="center"/>
    </xf>
    <xf numFmtId="0" fontId="49" fillId="0" borderId="0" xfId="1" applyFont="1" applyFill="1" applyBorder="1" applyAlignment="1">
      <alignment horizontal="center"/>
    </xf>
    <xf numFmtId="0" fontId="48" fillId="0" borderId="56" xfId="1" applyFont="1" applyBorder="1" applyAlignment="1">
      <alignment horizontal="center"/>
    </xf>
    <xf numFmtId="0" fontId="48" fillId="7" borderId="57" xfId="1" applyFont="1" applyFill="1" applyBorder="1" applyAlignment="1">
      <alignment horizontal="center"/>
    </xf>
    <xf numFmtId="0" fontId="48" fillId="7" borderId="0" xfId="1" applyFont="1" applyFill="1" applyBorder="1" applyAlignment="1">
      <alignment horizontal="center"/>
    </xf>
    <xf numFmtId="0" fontId="48" fillId="0" borderId="58" xfId="1" applyFont="1" applyBorder="1" applyAlignment="1">
      <alignment horizontal="center"/>
    </xf>
    <xf numFmtId="0" fontId="48" fillId="0" borderId="54" xfId="1" applyFont="1" applyBorder="1" applyAlignment="1">
      <alignment horizontal="center"/>
    </xf>
    <xf numFmtId="0" fontId="48" fillId="0" borderId="0" xfId="1" applyFont="1" applyBorder="1" applyAlignment="1">
      <alignment horizontal="center"/>
    </xf>
    <xf numFmtId="0" fontId="48" fillId="0" borderId="57" xfId="1" applyFont="1" applyBorder="1" applyAlignment="1">
      <alignment horizontal="center"/>
    </xf>
    <xf numFmtId="0" fontId="48" fillId="6" borderId="57" xfId="1" applyFont="1" applyFill="1" applyBorder="1" applyAlignment="1">
      <alignment horizontal="center"/>
    </xf>
    <xf numFmtId="0" fontId="48" fillId="0" borderId="54" xfId="1" applyFont="1" applyFill="1" applyBorder="1" applyAlignment="1">
      <alignment horizontal="center"/>
    </xf>
    <xf numFmtId="0" fontId="48" fillId="6" borderId="54" xfId="1" applyFont="1" applyFill="1" applyBorder="1" applyAlignment="1">
      <alignment horizontal="center"/>
    </xf>
    <xf numFmtId="0" fontId="49" fillId="0" borderId="0" xfId="1" applyFont="1" applyFill="1" applyAlignment="1">
      <alignment horizontal="center"/>
    </xf>
    <xf numFmtId="0" fontId="47" fillId="0" borderId="56" xfId="0" applyFont="1" applyBorder="1"/>
    <xf numFmtId="0" fontId="48" fillId="0" borderId="57" xfId="1" applyFont="1" applyFill="1" applyBorder="1" applyAlignment="1">
      <alignment horizontal="center"/>
    </xf>
    <xf numFmtId="0" fontId="47" fillId="0" borderId="0" xfId="0" applyFont="1" applyBorder="1"/>
    <xf numFmtId="0" fontId="47" fillId="0" borderId="59" xfId="0" applyFont="1" applyBorder="1"/>
    <xf numFmtId="0" fontId="47" fillId="7" borderId="47" xfId="0" applyFont="1" applyFill="1" applyBorder="1"/>
    <xf numFmtId="0" fontId="47" fillId="7" borderId="52" xfId="0" applyFont="1" applyFill="1" applyBorder="1"/>
    <xf numFmtId="0" fontId="47" fillId="0" borderId="60" xfId="0" applyFont="1" applyBorder="1"/>
    <xf numFmtId="0" fontId="48" fillId="0" borderId="47" xfId="1" applyFont="1" applyBorder="1" applyAlignment="1">
      <alignment horizontal="center"/>
    </xf>
    <xf numFmtId="0" fontId="47" fillId="0" borderId="52" xfId="0" applyFont="1" applyBorder="1"/>
    <xf numFmtId="0" fontId="47" fillId="6" borderId="47" xfId="0" applyFont="1" applyFill="1" applyBorder="1"/>
    <xf numFmtId="0" fontId="47" fillId="0" borderId="47" xfId="0" applyFont="1" applyBorder="1"/>
    <xf numFmtId="1" fontId="49" fillId="0" borderId="26" xfId="1" applyNumberFormat="1" applyFont="1" applyBorder="1" applyAlignment="1" applyProtection="1">
      <alignment horizontal="left" vertical="center"/>
      <protection locked="0"/>
    </xf>
    <xf numFmtId="1" fontId="49" fillId="0" borderId="42" xfId="1" applyNumberFormat="1" applyFont="1" applyBorder="1" applyAlignment="1" applyProtection="1">
      <alignment vertical="center" wrapText="1"/>
      <protection locked="0"/>
    </xf>
    <xf numFmtId="0" fontId="46" fillId="0" borderId="45" xfId="0" applyFont="1" applyFill="1" applyBorder="1" applyAlignment="1">
      <alignment horizontal="center" vertical="center"/>
    </xf>
    <xf numFmtId="0" fontId="46" fillId="7" borderId="45" xfId="0" applyFont="1" applyFill="1" applyBorder="1" applyAlignment="1">
      <alignment horizontal="center" vertical="center"/>
    </xf>
    <xf numFmtId="0" fontId="46" fillId="7" borderId="47" xfId="0" applyFont="1" applyFill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7" fillId="6" borderId="45" xfId="0" applyFont="1" applyFill="1" applyBorder="1" applyAlignment="1">
      <alignment horizontal="center" vertical="center"/>
    </xf>
    <xf numFmtId="0" fontId="46" fillId="8" borderId="45" xfId="0" applyFont="1" applyFill="1" applyBorder="1" applyAlignment="1">
      <alignment horizontal="center" vertical="center"/>
    </xf>
    <xf numFmtId="0" fontId="47" fillId="8" borderId="45" xfId="0" applyFont="1" applyFill="1" applyBorder="1" applyAlignment="1">
      <alignment horizontal="center" vertical="center"/>
    </xf>
    <xf numFmtId="1" fontId="49" fillId="0" borderId="43" xfId="1" applyNumberFormat="1" applyFont="1" applyBorder="1" applyAlignment="1" applyProtection="1">
      <alignment vertical="center" wrapText="1"/>
      <protection locked="0"/>
    </xf>
    <xf numFmtId="1" fontId="49" fillId="0" borderId="44" xfId="1" applyNumberFormat="1" applyFont="1" applyBorder="1" applyAlignment="1" applyProtection="1">
      <alignment vertical="center" wrapText="1"/>
      <protection locked="0"/>
    </xf>
    <xf numFmtId="1" fontId="49" fillId="0" borderId="16" xfId="1" applyNumberFormat="1" applyFont="1" applyBorder="1" applyAlignment="1" applyProtection="1">
      <alignment vertical="center" wrapText="1"/>
      <protection locked="0"/>
    </xf>
    <xf numFmtId="1" fontId="49" fillId="0" borderId="43" xfId="1" applyNumberFormat="1" applyFont="1" applyBorder="1" applyAlignment="1" applyProtection="1">
      <alignment horizontal="left" vertical="center"/>
      <protection locked="0"/>
    </xf>
    <xf numFmtId="1" fontId="49" fillId="0" borderId="61" xfId="1" applyNumberFormat="1" applyFont="1" applyBorder="1" applyAlignment="1" applyProtection="1">
      <alignment vertical="center" wrapText="1"/>
      <protection locked="0"/>
    </xf>
    <xf numFmtId="1" fontId="46" fillId="7" borderId="45" xfId="0" applyNumberFormat="1" applyFont="1" applyFill="1" applyBorder="1" applyAlignment="1">
      <alignment horizontal="center" vertical="center"/>
    </xf>
    <xf numFmtId="1" fontId="46" fillId="0" borderId="45" xfId="0" applyNumberFormat="1" applyFont="1" applyBorder="1" applyAlignment="1">
      <alignment horizontal="center" vertical="center"/>
    </xf>
    <xf numFmtId="1" fontId="49" fillId="0" borderId="0" xfId="1" applyNumberFormat="1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>
      <alignment vertical="center"/>
    </xf>
    <xf numFmtId="0" fontId="47" fillId="9" borderId="45" xfId="0" applyFont="1" applyFill="1" applyBorder="1" applyAlignment="1">
      <alignment horizontal="center" vertical="center"/>
    </xf>
    <xf numFmtId="0" fontId="46" fillId="0" borderId="0" xfId="0" applyFont="1" applyBorder="1"/>
    <xf numFmtId="1" fontId="49" fillId="0" borderId="0" xfId="1" applyNumberFormat="1" applyFont="1" applyBorder="1" applyAlignment="1" applyProtection="1">
      <alignment horizontal="left"/>
      <protection locked="0"/>
    </xf>
    <xf numFmtId="1" fontId="23" fillId="0" borderId="0" xfId="1" applyNumberFormat="1" applyFont="1" applyBorder="1" applyAlignment="1" applyProtection="1">
      <alignment horizontal="left"/>
      <protection locked="0"/>
    </xf>
    <xf numFmtId="0" fontId="24" fillId="0" borderId="0" xfId="1" applyFont="1" applyBorder="1" applyAlignment="1">
      <alignment horizontal="center"/>
    </xf>
    <xf numFmtId="0" fontId="50" fillId="0" borderId="0" xfId="0" applyFont="1" applyBorder="1"/>
    <xf numFmtId="1" fontId="35" fillId="0" borderId="0" xfId="1" applyNumberFormat="1" applyFont="1" applyBorder="1" applyAlignment="1" applyProtection="1">
      <alignment horizontal="left"/>
      <protection locked="0"/>
    </xf>
    <xf numFmtId="1" fontId="35" fillId="0" borderId="0" xfId="1" applyNumberFormat="1" applyFont="1" applyBorder="1" applyAlignment="1" applyProtection="1">
      <alignment wrapText="1"/>
      <protection locked="0"/>
    </xf>
    <xf numFmtId="0" fontId="15" fillId="0" borderId="0" xfId="2" applyFont="1" applyFill="1" applyBorder="1" applyAlignment="1">
      <alignment wrapText="1"/>
    </xf>
    <xf numFmtId="0" fontId="31" fillId="0" borderId="0" xfId="2" applyFont="1" applyFill="1" applyBorder="1" applyAlignment="1">
      <alignment horizontal="left" vertical="top" wrapText="1"/>
    </xf>
    <xf numFmtId="0" fontId="52" fillId="0" borderId="0" xfId="0" applyFont="1" applyFill="1" applyAlignment="1">
      <alignment horizontal="left"/>
    </xf>
    <xf numFmtId="0" fontId="15" fillId="0" borderId="0" xfId="0" applyFont="1" applyFill="1" applyBorder="1" applyAlignment="1">
      <alignment vertical="top" wrapText="1"/>
    </xf>
    <xf numFmtId="0" fontId="8" fillId="0" borderId="0" xfId="2" applyFont="1" applyBorder="1" applyAlignment="1">
      <alignment vertical="top"/>
    </xf>
    <xf numFmtId="0" fontId="8" fillId="0" borderId="16" xfId="2" applyFont="1" applyFill="1" applyBorder="1" applyAlignment="1">
      <alignment horizontal="center" wrapText="1"/>
    </xf>
    <xf numFmtId="0" fontId="8" fillId="0" borderId="47" xfId="2" applyFont="1" applyFill="1" applyBorder="1" applyAlignment="1">
      <alignment horizontal="center" wrapText="1"/>
    </xf>
    <xf numFmtId="0" fontId="31" fillId="0" borderId="52" xfId="2" applyFont="1" applyFill="1" applyBorder="1" applyAlignment="1"/>
    <xf numFmtId="0" fontId="8" fillId="0" borderId="52" xfId="2" applyFont="1" applyFill="1" applyBorder="1" applyAlignment="1">
      <alignment horizontal="left"/>
    </xf>
    <xf numFmtId="0" fontId="24" fillId="0" borderId="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5" fillId="0" borderId="11" xfId="1" applyFont="1" applyBorder="1" applyAlignment="1" applyProtection="1">
      <alignment wrapText="1"/>
      <protection locked="0"/>
    </xf>
    <xf numFmtId="0" fontId="25" fillId="0" borderId="11" xfId="0" applyFont="1" applyBorder="1" applyAlignment="1" applyProtection="1">
      <alignment vertical="top" wrapText="1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1" fontId="23" fillId="0" borderId="11" xfId="1" applyNumberFormat="1" applyFont="1" applyFill="1" applyBorder="1" applyAlignment="1">
      <alignment horizontal="center" vertical="center"/>
    </xf>
    <xf numFmtId="1" fontId="25" fillId="0" borderId="11" xfId="1" applyNumberFormat="1" applyFont="1" applyBorder="1" applyAlignment="1" applyProtection="1">
      <alignment horizontal="center" vertical="center" wrapText="1"/>
      <protection locked="0"/>
    </xf>
    <xf numFmtId="0" fontId="23" fillId="0" borderId="11" xfId="1" applyFont="1" applyBorder="1" applyAlignment="1" applyProtection="1">
      <alignment horizontal="center" vertical="center"/>
      <protection locked="0"/>
    </xf>
    <xf numFmtId="49" fontId="23" fillId="5" borderId="11" xfId="1" applyNumberFormat="1" applyFont="1" applyFill="1" applyBorder="1" applyAlignment="1" applyProtection="1">
      <alignment horizontal="center" vertical="center"/>
      <protection locked="0"/>
    </xf>
    <xf numFmtId="1" fontId="23" fillId="2" borderId="10" xfId="1" applyNumberFormat="1" applyFont="1" applyFill="1" applyBorder="1" applyAlignment="1" applyProtection="1">
      <alignment horizontal="center" vertical="center"/>
      <protection locked="0"/>
    </xf>
    <xf numFmtId="1" fontId="24" fillId="0" borderId="21" xfId="1" applyNumberFormat="1" applyFont="1" applyBorder="1" applyAlignment="1">
      <alignment horizontal="center" vertical="center"/>
    </xf>
    <xf numFmtId="1" fontId="24" fillId="2" borderId="21" xfId="1" applyNumberFormat="1" applyFont="1" applyFill="1" applyBorder="1" applyAlignment="1">
      <alignment horizontal="center" vertical="center"/>
    </xf>
    <xf numFmtId="0" fontId="25" fillId="0" borderId="45" xfId="1" applyFont="1" applyBorder="1" applyAlignment="1" applyProtection="1">
      <alignment wrapText="1"/>
      <protection locked="0"/>
    </xf>
    <xf numFmtId="0" fontId="25" fillId="0" borderId="45" xfId="0" applyFont="1" applyBorder="1" applyAlignment="1" applyProtection="1">
      <alignment vertical="top" wrapText="1"/>
      <protection locked="0"/>
    </xf>
    <xf numFmtId="49" fontId="23" fillId="0" borderId="45" xfId="1" applyNumberFormat="1" applyFont="1" applyFill="1" applyBorder="1" applyAlignment="1" applyProtection="1">
      <alignment horizontal="center" vertical="center"/>
      <protection locked="0"/>
    </xf>
    <xf numFmtId="1" fontId="23" fillId="0" borderId="45" xfId="1" applyNumberFormat="1" applyFont="1" applyFill="1" applyBorder="1" applyAlignment="1">
      <alignment horizontal="center" vertical="center"/>
    </xf>
    <xf numFmtId="0" fontId="23" fillId="0" borderId="45" xfId="1" applyFont="1" applyBorder="1" applyAlignment="1">
      <alignment horizontal="center" vertical="center"/>
    </xf>
    <xf numFmtId="1" fontId="25" fillId="0" borderId="45" xfId="1" applyNumberFormat="1" applyFont="1" applyBorder="1" applyAlignment="1" applyProtection="1">
      <alignment horizontal="center" vertical="center" wrapText="1"/>
      <protection locked="0"/>
    </xf>
    <xf numFmtId="0" fontId="23" fillId="0" borderId="45" xfId="1" applyFont="1" applyBorder="1" applyAlignment="1" applyProtection="1">
      <alignment horizontal="center" vertical="center"/>
      <protection locked="0"/>
    </xf>
    <xf numFmtId="49" fontId="23" fillId="5" borderId="45" xfId="1" applyNumberFormat="1" applyFont="1" applyFill="1" applyBorder="1" applyAlignment="1" applyProtection="1">
      <alignment horizontal="center" vertical="center"/>
      <protection locked="0"/>
    </xf>
    <xf numFmtId="0" fontId="15" fillId="0" borderId="45" xfId="1" applyNumberFormat="1" applyFont="1" applyFill="1" applyBorder="1" applyAlignment="1" applyProtection="1">
      <alignment vertical="top" wrapText="1"/>
      <protection locked="0"/>
    </xf>
    <xf numFmtId="49" fontId="4" fillId="0" borderId="45" xfId="1" applyNumberFormat="1" applyFont="1" applyFill="1" applyBorder="1" applyAlignment="1" applyProtection="1">
      <alignment horizontal="center" vertical="center"/>
      <protection locked="0"/>
    </xf>
    <xf numFmtId="1" fontId="15" fillId="2" borderId="45" xfId="3" applyNumberFormat="1" applyFont="1" applyFill="1" applyBorder="1" applyAlignment="1" applyProtection="1">
      <alignment horizontal="center" vertical="center"/>
    </xf>
    <xf numFmtId="1" fontId="23" fillId="0" borderId="62" xfId="1" applyNumberFormat="1" applyFont="1" applyFill="1" applyBorder="1" applyAlignment="1">
      <alignment horizontal="center" vertical="center"/>
    </xf>
    <xf numFmtId="1" fontId="24" fillId="0" borderId="63" xfId="1" applyNumberFormat="1" applyFont="1" applyBorder="1" applyAlignment="1">
      <alignment horizontal="center" vertical="center"/>
    </xf>
    <xf numFmtId="0" fontId="15" fillId="0" borderId="54" xfId="1" applyNumberFormat="1" applyFont="1" applyFill="1" applyBorder="1" applyAlignment="1" applyProtection="1">
      <alignment vertical="top" wrapText="1"/>
      <protection locked="0"/>
    </xf>
    <xf numFmtId="0" fontId="55" fillId="0" borderId="71" xfId="1" applyFont="1" applyBorder="1" applyProtection="1">
      <protection locked="0"/>
    </xf>
    <xf numFmtId="1" fontId="15" fillId="2" borderId="54" xfId="3" applyNumberFormat="1" applyFont="1" applyFill="1" applyBorder="1" applyAlignment="1" applyProtection="1">
      <alignment horizontal="center"/>
    </xf>
    <xf numFmtId="1" fontId="24" fillId="6" borderId="48" xfId="1" applyNumberFormat="1" applyFont="1" applyFill="1" applyBorder="1" applyAlignment="1">
      <alignment vertical="top"/>
    </xf>
    <xf numFmtId="1" fontId="24" fillId="6" borderId="48" xfId="1" applyNumberFormat="1" applyFont="1" applyFill="1" applyBorder="1" applyAlignment="1">
      <alignment vertical="center"/>
    </xf>
    <xf numFmtId="1" fontId="29" fillId="6" borderId="48" xfId="1" applyNumberFormat="1" applyFont="1" applyFill="1" applyBorder="1" applyAlignment="1">
      <alignment horizontal="center" vertical="center"/>
    </xf>
    <xf numFmtId="0" fontId="4" fillId="0" borderId="45" xfId="1" applyNumberFormat="1" applyFont="1" applyFill="1" applyBorder="1" applyAlignment="1" applyProtection="1"/>
    <xf numFmtId="0" fontId="53" fillId="0" borderId="45" xfId="1" applyNumberFormat="1" applyFont="1" applyFill="1" applyBorder="1" applyAlignment="1" applyProtection="1">
      <alignment horizontal="left" vertical="top" wrapText="1"/>
    </xf>
    <xf numFmtId="0" fontId="7" fillId="0" borderId="45" xfId="1" applyNumberFormat="1" applyFont="1" applyFill="1" applyBorder="1" applyAlignment="1" applyProtection="1"/>
    <xf numFmtId="0" fontId="15" fillId="0" borderId="45" xfId="1" applyNumberFormat="1" applyFont="1" applyFill="1" applyBorder="1" applyAlignment="1" applyProtection="1">
      <alignment horizontal="center"/>
    </xf>
    <xf numFmtId="1" fontId="24" fillId="0" borderId="63" xfId="1" applyNumberFormat="1" applyFont="1" applyBorder="1" applyAlignment="1">
      <alignment horizontal="left" vertical="center"/>
    </xf>
    <xf numFmtId="49" fontId="24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64" xfId="0" applyFont="1" applyBorder="1" applyAlignment="1">
      <alignment horizontal="center" vertical="center" textRotation="90"/>
    </xf>
    <xf numFmtId="0" fontId="7" fillId="0" borderId="6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textRotation="90" wrapText="1"/>
    </xf>
    <xf numFmtId="0" fontId="23" fillId="0" borderId="8" xfId="1" applyFont="1" applyBorder="1" applyAlignment="1">
      <alignment horizontal="center" textRotation="90" wrapText="1"/>
    </xf>
    <xf numFmtId="0" fontId="23" fillId="0" borderId="15" xfId="1" applyFont="1" applyBorder="1" applyAlignment="1">
      <alignment horizontal="center" textRotation="90" wrapText="1"/>
    </xf>
    <xf numFmtId="0" fontId="24" fillId="0" borderId="2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/>
    </xf>
    <xf numFmtId="0" fontId="23" fillId="0" borderId="11" xfId="1" applyFont="1" applyBorder="1" applyAlignment="1">
      <alignment horizontal="center" vertical="center" textRotation="90" wrapText="1"/>
    </xf>
    <xf numFmtId="0" fontId="23" fillId="0" borderId="15" xfId="1" applyFont="1" applyBorder="1" applyAlignment="1">
      <alignment horizontal="center"/>
    </xf>
    <xf numFmtId="0" fontId="23" fillId="2" borderId="41" xfId="1" applyFont="1" applyFill="1" applyBorder="1" applyAlignment="1">
      <alignment horizontal="center"/>
    </xf>
    <xf numFmtId="0" fontId="23" fillId="0" borderId="11" xfId="1" applyFont="1" applyBorder="1" applyAlignment="1">
      <alignment horizontal="center" vertical="center" textRotation="90"/>
    </xf>
    <xf numFmtId="0" fontId="23" fillId="0" borderId="26" xfId="1" applyFont="1" applyBorder="1" applyAlignment="1">
      <alignment horizontal="left" vertical="center" wrapText="1"/>
    </xf>
    <xf numFmtId="0" fontId="23" fillId="2" borderId="26" xfId="1" applyFont="1" applyFill="1" applyBorder="1" applyAlignment="1">
      <alignment horizontal="left" vertical="top"/>
    </xf>
    <xf numFmtId="0" fontId="23" fillId="0" borderId="12" xfId="1" applyFont="1" applyBorder="1" applyAlignment="1">
      <alignment horizontal="left" vertical="top" wrapText="1"/>
    </xf>
    <xf numFmtId="0" fontId="23" fillId="0" borderId="36" xfId="1" applyFont="1" applyBorder="1" applyAlignment="1">
      <alignment horizontal="center"/>
    </xf>
    <xf numFmtId="0" fontId="23" fillId="0" borderId="41" xfId="1" applyFont="1" applyBorder="1" applyAlignment="1">
      <alignment horizontal="center"/>
    </xf>
    <xf numFmtId="0" fontId="23" fillId="2" borderId="26" xfId="1" applyFont="1" applyFill="1" applyBorder="1" applyAlignment="1">
      <alignment horizontal="left" vertical="top" wrapText="1" shrinkToFit="1"/>
    </xf>
    <xf numFmtId="0" fontId="44" fillId="0" borderId="12" xfId="1" applyFont="1" applyBorder="1" applyAlignment="1">
      <alignment horizontal="left" vertical="top" wrapText="1"/>
    </xf>
    <xf numFmtId="0" fontId="44" fillId="0" borderId="0" xfId="1" applyFont="1" applyBorder="1" applyAlignment="1">
      <alignment horizontal="left" vertical="top" wrapText="1"/>
    </xf>
    <xf numFmtId="0" fontId="23" fillId="0" borderId="8" xfId="1" applyFont="1" applyBorder="1" applyAlignment="1">
      <alignment horizontal="center" vertical="center" textRotation="90" wrapText="1"/>
    </xf>
    <xf numFmtId="0" fontId="23" fillId="0" borderId="15" xfId="1" applyFont="1" applyBorder="1" applyAlignment="1">
      <alignment horizontal="center" vertical="center" textRotation="90" wrapText="1"/>
    </xf>
    <xf numFmtId="0" fontId="25" fillId="0" borderId="37" xfId="1" applyFont="1" applyBorder="1" applyAlignment="1">
      <alignment horizontal="center" vertical="center" wrapText="1" shrinkToFit="1"/>
    </xf>
    <xf numFmtId="0" fontId="25" fillId="0" borderId="68" xfId="1" applyFont="1" applyBorder="1" applyAlignment="1">
      <alignment horizontal="center" vertical="center" wrapText="1" shrinkToFit="1"/>
    </xf>
    <xf numFmtId="0" fontId="25" fillId="0" borderId="10" xfId="1" applyFont="1" applyBorder="1" applyAlignment="1">
      <alignment horizontal="center" vertical="center" wrapText="1" shrinkToFit="1"/>
    </xf>
    <xf numFmtId="0" fontId="25" fillId="0" borderId="16" xfId="1" applyFont="1" applyBorder="1" applyAlignment="1">
      <alignment horizontal="center" vertical="center" wrapText="1" shrinkToFit="1"/>
    </xf>
    <xf numFmtId="0" fontId="25" fillId="0" borderId="51" xfId="1" applyFont="1" applyBorder="1" applyAlignment="1">
      <alignment horizontal="center" vertical="center" wrapText="1" shrinkToFit="1"/>
    </xf>
    <xf numFmtId="0" fontId="25" fillId="0" borderId="27" xfId="1" applyFont="1" applyBorder="1" applyAlignment="1">
      <alignment horizontal="center" vertical="center" wrapText="1" shrinkToFit="1"/>
    </xf>
    <xf numFmtId="0" fontId="23" fillId="4" borderId="61" xfId="1" applyFont="1" applyFill="1" applyBorder="1" applyAlignment="1">
      <alignment horizontal="left" vertical="top" wrapText="1"/>
    </xf>
    <xf numFmtId="0" fontId="23" fillId="0" borderId="16" xfId="1" applyFont="1" applyBorder="1" applyAlignment="1">
      <alignment vertical="top" wrapText="1"/>
    </xf>
    <xf numFmtId="0" fontId="23" fillId="0" borderId="5" xfId="1" applyFont="1" applyBorder="1" applyAlignment="1">
      <alignment horizontal="left" vertical="top" wrapText="1"/>
    </xf>
    <xf numFmtId="0" fontId="24" fillId="0" borderId="27" xfId="1" applyFont="1" applyBorder="1" applyAlignment="1">
      <alignment vertical="top"/>
    </xf>
    <xf numFmtId="0" fontId="23" fillId="0" borderId="16" xfId="1" applyFont="1" applyBorder="1" applyAlignment="1">
      <alignment vertical="top"/>
    </xf>
    <xf numFmtId="0" fontId="23" fillId="0" borderId="26" xfId="1" applyFont="1" applyBorder="1" applyAlignment="1">
      <alignment horizontal="left" vertical="top"/>
    </xf>
    <xf numFmtId="0" fontId="42" fillId="0" borderId="12" xfId="1" applyFont="1" applyBorder="1" applyAlignment="1">
      <alignment horizontal="left" vertical="top" wrapText="1"/>
    </xf>
    <xf numFmtId="0" fontId="42" fillId="0" borderId="0" xfId="1" applyFont="1" applyBorder="1" applyAlignment="1">
      <alignment horizontal="left" vertical="top" wrapText="1"/>
    </xf>
    <xf numFmtId="0" fontId="18" fillId="0" borderId="0" xfId="2" applyFont="1" applyFill="1" applyBorder="1" applyAlignment="1">
      <alignment horizontal="left" vertical="top" wrapText="1"/>
    </xf>
    <xf numFmtId="0" fontId="31" fillId="0" borderId="0" xfId="2" applyFont="1" applyFill="1" applyBorder="1" applyAlignment="1">
      <alignment horizontal="left" vertical="top" wrapText="1"/>
    </xf>
    <xf numFmtId="0" fontId="45" fillId="0" borderId="0" xfId="2" applyFont="1" applyFill="1" applyAlignment="1">
      <alignment horizontal="left" vertical="top"/>
    </xf>
    <xf numFmtId="0" fontId="51" fillId="0" borderId="0" xfId="2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39" fillId="0" borderId="0" xfId="2" applyBorder="1"/>
    <xf numFmtId="0" fontId="51" fillId="0" borderId="0" xfId="2" applyFont="1" applyFill="1" applyBorder="1" applyAlignment="1">
      <alignment horizontal="left" wrapText="1"/>
    </xf>
    <xf numFmtId="0" fontId="31" fillId="0" borderId="0" xfId="2" applyFont="1" applyFill="1" applyBorder="1" applyAlignment="1">
      <alignment horizontal="left" wrapText="1"/>
    </xf>
    <xf numFmtId="0" fontId="47" fillId="0" borderId="0" xfId="0" applyFont="1" applyAlignment="1">
      <alignment horizontal="center"/>
    </xf>
    <xf numFmtId="0" fontId="46" fillId="6" borderId="69" xfId="0" applyFont="1" applyFill="1" applyBorder="1" applyAlignment="1">
      <alignment horizontal="center"/>
    </xf>
    <xf numFmtId="0" fontId="46" fillId="6" borderId="62" xfId="0" applyFont="1" applyFill="1" applyBorder="1" applyAlignment="1">
      <alignment horizontal="center"/>
    </xf>
    <xf numFmtId="0" fontId="48" fillId="10" borderId="70" xfId="1" applyFont="1" applyFill="1" applyBorder="1" applyAlignment="1">
      <alignment horizontal="center"/>
    </xf>
    <xf numFmtId="0" fontId="48" fillId="10" borderId="62" xfId="1" applyFont="1" applyFill="1" applyBorder="1" applyAlignment="1">
      <alignment horizontal="center"/>
    </xf>
    <xf numFmtId="0" fontId="48" fillId="11" borderId="69" xfId="1" applyFont="1" applyFill="1" applyBorder="1" applyAlignment="1">
      <alignment horizontal="center"/>
    </xf>
    <xf numFmtId="0" fontId="48" fillId="11" borderId="70" xfId="1" applyFont="1" applyFill="1" applyBorder="1" applyAlignment="1">
      <alignment horizontal="center"/>
    </xf>
    <xf numFmtId="0" fontId="48" fillId="11" borderId="62" xfId="1" applyFont="1" applyFill="1" applyBorder="1" applyAlignment="1">
      <alignment horizontal="center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238125</xdr:colOff>
      <xdr:row>7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48500" cy="2095500"/>
        </a:xfrm>
        <a:custGeom>
          <a:avLst/>
          <a:gdLst>
            <a:gd name="G0" fmla="+- 19810 0 0"/>
            <a:gd name="G1" fmla="+- 5751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2200"/>
            </a:lnSpc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</a:t>
          </a:r>
          <a:r>
            <a:rPr lang="ru-RU" sz="16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профессионального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образовательного учреждения Астраханской области 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основной образовательной программы 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среднего профессионального образования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по специальности </a:t>
          </a: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43.02.13 Технология</a:t>
          </a:r>
          <a:r>
            <a:rPr lang="ru-RU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парикмахерского искусства</a:t>
          </a:r>
          <a:endParaRPr lang="ru-RU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63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20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solidFill>
          <a:srgbClr val="FFFF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Квалификация: парикмахер-модельер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Форма обучения - очная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Нормативный срок обучения: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на базе основного общего образования - 3 года 10 месяцев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Профиль получаемого профессионального образования - социально-экономический</a:t>
          </a:r>
        </a:p>
      </xdr:txBody>
    </xdr:sp>
    <xdr:clientData/>
  </xdr:twoCellAnchor>
  <xdr:twoCellAnchor>
    <xdr:from>
      <xdr:col>7</xdr:col>
      <xdr:colOff>38100</xdr:colOff>
      <xdr:row>18</xdr:row>
      <xdr:rowOff>57150</xdr:rowOff>
    </xdr:from>
    <xdr:to>
      <xdr:col>10</xdr:col>
      <xdr:colOff>57150</xdr:colOff>
      <xdr:row>19</xdr:row>
      <xdr:rowOff>38100</xdr:rowOff>
    </xdr:to>
    <xdr:sp macro="" textlink="">
      <xdr:nvSpPr>
        <xdr:cNvPr id="9476" name="CustomShape 1"/>
        <xdr:cNvSpPr>
          <a:spLocks noChangeArrowheads="1"/>
        </xdr:cNvSpPr>
      </xdr:nvSpPr>
      <xdr:spPr bwMode="auto">
        <a:xfrm>
          <a:off x="1762125" y="4067175"/>
          <a:ext cx="533400" cy="142875"/>
        </a:xfrm>
        <a:custGeom>
          <a:avLst/>
          <a:gdLst>
            <a:gd name="T0" fmla="*/ 2147483646 w 1507"/>
            <a:gd name="T1" fmla="*/ 2147483646 h 488"/>
            <a:gd name="T2" fmla="*/ 2147483646 w 1507"/>
            <a:gd name="T3" fmla="*/ 2147483646 h 488"/>
            <a:gd name="T4" fmla="*/ 0 w 1507"/>
            <a:gd name="T5" fmla="*/ 2147483646 h 488"/>
            <a:gd name="T6" fmla="*/ 2147483646 w 1507"/>
            <a:gd name="T7" fmla="*/ 0 h 488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07"/>
            <a:gd name="T13" fmla="*/ 0 h 488"/>
            <a:gd name="T14" fmla="*/ 1503 w 1507"/>
            <a:gd name="T15" fmla="*/ 424 h 48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95249</xdr:colOff>
      <xdr:row>20</xdr:row>
      <xdr:rowOff>57150</xdr:rowOff>
    </xdr:from>
    <xdr:to>
      <xdr:col>6</xdr:col>
      <xdr:colOff>19049</xdr:colOff>
      <xdr:row>23</xdr:row>
      <xdr:rowOff>104775</xdr:rowOff>
    </xdr:to>
    <xdr:sp macro="" textlink="" fLocksText="0">
      <xdr:nvSpPr>
        <xdr:cNvPr id="1033" name="CustomShape 1"/>
        <xdr:cNvSpPr>
          <a:spLocks noChangeArrowheads="1"/>
        </xdr:cNvSpPr>
      </xdr:nvSpPr>
      <xdr:spPr bwMode="auto">
        <a:xfrm>
          <a:off x="419099" y="4391025"/>
          <a:ext cx="1152525" cy="533400"/>
        </a:xfrm>
        <a:custGeom>
          <a:avLst/>
          <a:gdLst>
            <a:gd name="G0" fmla="+- 2876 0 0"/>
            <a:gd name="G1" fmla="+- 1031 0 0"/>
            <a:gd name="T0" fmla="*/ 0 w 2932"/>
            <a:gd name="T1" fmla="*/ 0 h 1118"/>
            <a:gd name="T2" fmla="*/ G0 w 2932"/>
            <a:gd name="T3" fmla="*/ G1 h 111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2" h="111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Теоретическое обучение</a:t>
          </a:r>
        </a:p>
      </xdr:txBody>
    </xdr:sp>
    <xdr:clientData/>
  </xdr:twoCellAnchor>
  <xdr:twoCellAnchor>
    <xdr:from>
      <xdr:col>6</xdr:col>
      <xdr:colOff>19050</xdr:colOff>
      <xdr:row>20</xdr:row>
      <xdr:rowOff>76200</xdr:rowOff>
    </xdr:from>
    <xdr:to>
      <xdr:col>11</xdr:col>
      <xdr:colOff>19050</xdr:colOff>
      <xdr:row>24</xdr:row>
      <xdr:rowOff>19050</xdr:rowOff>
    </xdr:to>
    <xdr:sp macro="" textlink="" fLocksText="0">
      <xdr:nvSpPr>
        <xdr:cNvPr id="1034" name="CustomShape 1"/>
        <xdr:cNvSpPr>
          <a:spLocks noChangeArrowheads="1"/>
        </xdr:cNvSpPr>
      </xdr:nvSpPr>
      <xdr:spPr bwMode="auto">
        <a:xfrm>
          <a:off x="1571625" y="4362450"/>
          <a:ext cx="857250" cy="590550"/>
        </a:xfrm>
        <a:custGeom>
          <a:avLst/>
          <a:gdLst>
            <a:gd name="G0" fmla="+- 2413 0 0"/>
            <a:gd name="G1" fmla="+- 1814 0 0"/>
            <a:gd name="T0" fmla="*/ 0 w 2467"/>
            <a:gd name="T1" fmla="*/ 0 h 1919"/>
            <a:gd name="T2" fmla="*/ G0 w 2467"/>
            <a:gd name="T3" fmla="*/ G1 h 191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7" h="191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11</xdr:col>
      <xdr:colOff>47625</xdr:colOff>
      <xdr:row>20</xdr:row>
      <xdr:rowOff>76200</xdr:rowOff>
    </xdr:from>
    <xdr:to>
      <xdr:col>17</xdr:col>
      <xdr:colOff>104774</xdr:colOff>
      <xdr:row>26</xdr:row>
      <xdr:rowOff>9525</xdr:rowOff>
    </xdr:to>
    <xdr:sp macro="" textlink="" fLocksText="0">
      <xdr:nvSpPr>
        <xdr:cNvPr id="1035" name="CustomShape 1"/>
        <xdr:cNvSpPr>
          <a:spLocks noChangeArrowheads="1"/>
        </xdr:cNvSpPr>
      </xdr:nvSpPr>
      <xdr:spPr bwMode="auto">
        <a:xfrm>
          <a:off x="2457450" y="4410075"/>
          <a:ext cx="1085849" cy="904875"/>
        </a:xfrm>
        <a:custGeom>
          <a:avLst/>
          <a:gdLst>
            <a:gd name="G0" fmla="+- 3086 0 0"/>
            <a:gd name="G1" fmla="+- 1343 0 0"/>
            <a:gd name="T0" fmla="*/ 0 w 3097"/>
            <a:gd name="T1" fmla="*/ 0 h 1438"/>
            <a:gd name="T2" fmla="*/ G0 w 3097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7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Производственная практика (по профилю специальности)</a:t>
          </a:r>
        </a:p>
      </xdr:txBody>
    </xdr:sp>
    <xdr:clientData/>
  </xdr:twoCellAnchor>
  <xdr:twoCellAnchor>
    <xdr:from>
      <xdr:col>24</xdr:col>
      <xdr:colOff>38100</xdr:colOff>
      <xdr:row>20</xdr:row>
      <xdr:rowOff>95250</xdr:rowOff>
    </xdr:from>
    <xdr:to>
      <xdr:col>29</xdr:col>
      <xdr:colOff>133350</xdr:colOff>
      <xdr:row>24</xdr:row>
      <xdr:rowOff>9525</xdr:rowOff>
    </xdr:to>
    <xdr:sp macro="" textlink="" fLocksText="0">
      <xdr:nvSpPr>
        <xdr:cNvPr id="1036" name="CustomShape 1"/>
        <xdr:cNvSpPr>
          <a:spLocks noChangeArrowheads="1"/>
        </xdr:cNvSpPr>
      </xdr:nvSpPr>
      <xdr:spPr bwMode="auto">
        <a:xfrm>
          <a:off x="4676775" y="4438650"/>
          <a:ext cx="952500" cy="561975"/>
        </a:xfrm>
        <a:custGeom>
          <a:avLst/>
          <a:gdLst>
            <a:gd name="G0" fmla="+- 2457 0 0"/>
            <a:gd name="G1" fmla="+- 1798 0 0"/>
            <a:gd name="T0" fmla="*/ 0 w 2466"/>
            <a:gd name="T1" fmla="*/ 0 h 1893"/>
            <a:gd name="T2" fmla="*/ G0 w 2466"/>
            <a:gd name="T3" fmla="*/ G1 h 189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6" h="1893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Производствен-ная практика (преддипломная</a:t>
          </a:r>
          <a:r>
            <a:rPr lang="ru-RU" sz="800" b="0" i="0" strike="noStrike">
              <a:solidFill>
                <a:srgbClr val="000000"/>
              </a:solidFill>
              <a:latin typeface="Arial Cyr"/>
            </a:rPr>
            <a:t>)</a:t>
          </a:r>
        </a:p>
      </xdr:txBody>
    </xdr:sp>
    <xdr:clientData/>
  </xdr:twoCellAnchor>
  <xdr:twoCellAnchor>
    <xdr:from>
      <xdr:col>18</xdr:col>
      <xdr:colOff>47625</xdr:colOff>
      <xdr:row>20</xdr:row>
      <xdr:rowOff>95250</xdr:rowOff>
    </xdr:from>
    <xdr:to>
      <xdr:col>23</xdr:col>
      <xdr:colOff>123825</xdr:colOff>
      <xdr:row>23</xdr:row>
      <xdr:rowOff>38100</xdr:rowOff>
    </xdr:to>
    <xdr:sp macro="" textlink="" fLocksText="0">
      <xdr:nvSpPr>
        <xdr:cNvPr id="1038" name="CustomShape 1"/>
        <xdr:cNvSpPr>
          <a:spLocks noChangeArrowheads="1"/>
        </xdr:cNvSpPr>
      </xdr:nvSpPr>
      <xdr:spPr bwMode="auto">
        <a:xfrm>
          <a:off x="3657600" y="4429125"/>
          <a:ext cx="933450" cy="428625"/>
        </a:xfrm>
        <a:custGeom>
          <a:avLst/>
          <a:gdLst>
            <a:gd name="G0" fmla="+- 2623 0 0"/>
            <a:gd name="G1" fmla="+- 1317 0 0"/>
            <a:gd name="T0" fmla="*/ 0 w 2678"/>
            <a:gd name="T1" fmla="*/ 0 h 1412"/>
            <a:gd name="T2" fmla="*/ G0 w 2678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78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Промежуточная аттестация</a:t>
          </a:r>
        </a:p>
      </xdr:txBody>
    </xdr:sp>
    <xdr:clientData/>
  </xdr:twoCellAnchor>
  <xdr:twoCellAnchor>
    <xdr:from>
      <xdr:col>36</xdr:col>
      <xdr:colOff>104775</xdr:colOff>
      <xdr:row>20</xdr:row>
      <xdr:rowOff>152400</xdr:rowOff>
    </xdr:from>
    <xdr:to>
      <xdr:col>40</xdr:col>
      <xdr:colOff>76200</xdr:colOff>
      <xdr:row>23</xdr:row>
      <xdr:rowOff>104775</xdr:rowOff>
    </xdr:to>
    <xdr:sp macro="" textlink="" fLocksText="0">
      <xdr:nvSpPr>
        <xdr:cNvPr id="1039" name="CustomShape 1"/>
        <xdr:cNvSpPr>
          <a:spLocks noChangeArrowheads="1"/>
        </xdr:cNvSpPr>
      </xdr:nvSpPr>
      <xdr:spPr bwMode="auto">
        <a:xfrm>
          <a:off x="6800850" y="4495800"/>
          <a:ext cx="657225" cy="438150"/>
        </a:xfrm>
        <a:custGeom>
          <a:avLst/>
          <a:gdLst>
            <a:gd name="G0" fmla="+- 1583 0 0"/>
            <a:gd name="G1" fmla="+- 1317 0 0"/>
            <a:gd name="T0" fmla="*/ 0 w 1633"/>
            <a:gd name="T1" fmla="*/ 0 h 1412"/>
            <a:gd name="T2" fmla="*/ G0 w 1633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33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381000</xdr:colOff>
      <xdr:row>18</xdr:row>
      <xdr:rowOff>57150</xdr:rowOff>
    </xdr:from>
    <xdr:to>
      <xdr:col>4</xdr:col>
      <xdr:colOff>19050</xdr:colOff>
      <xdr:row>19</xdr:row>
      <xdr:rowOff>38100</xdr:rowOff>
    </xdr:to>
    <xdr:sp macro="" textlink="">
      <xdr:nvSpPr>
        <xdr:cNvPr id="9483" name="CustomShape 1"/>
        <xdr:cNvSpPr>
          <a:spLocks noChangeArrowheads="1"/>
        </xdr:cNvSpPr>
      </xdr:nvSpPr>
      <xdr:spPr bwMode="auto">
        <a:xfrm>
          <a:off x="704850" y="4067175"/>
          <a:ext cx="523875" cy="14287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6 w 1510"/>
            <a:gd name="T15" fmla="*/ 451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123825</xdr:rowOff>
    </xdr:from>
    <xdr:to>
      <xdr:col>35</xdr:col>
      <xdr:colOff>152400</xdr:colOff>
      <xdr:row>24</xdr:row>
      <xdr:rowOff>0</xdr:rowOff>
    </xdr:to>
    <xdr:sp macro="" textlink="" fLocksText="0">
      <xdr:nvSpPr>
        <xdr:cNvPr id="1042" name="CustomShape 1"/>
        <xdr:cNvSpPr>
          <a:spLocks noChangeArrowheads="1"/>
        </xdr:cNvSpPr>
      </xdr:nvSpPr>
      <xdr:spPr bwMode="auto">
        <a:xfrm>
          <a:off x="5667375" y="4467225"/>
          <a:ext cx="1009650" cy="523875"/>
        </a:xfrm>
        <a:custGeom>
          <a:avLst/>
          <a:gdLst>
            <a:gd name="G0" fmla="+- 2847 0 0"/>
            <a:gd name="G1" fmla="+- 1610 0 0"/>
            <a:gd name="T0" fmla="*/ 0 w 2902"/>
            <a:gd name="T1" fmla="*/ 0 h 1705"/>
            <a:gd name="T2" fmla="*/ G0 w 2902"/>
            <a:gd name="T3" fmla="*/ G1 h 170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02" h="170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10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Государственная итоговая аттестация</a:t>
          </a:r>
          <a:r>
            <a:rPr lang="ru-RU" sz="10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 rtl="0">
            <a:lnSpc>
              <a:spcPts val="8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41</xdr:col>
      <xdr:colOff>104775</xdr:colOff>
      <xdr:row>20</xdr:row>
      <xdr:rowOff>152399</xdr:rowOff>
    </xdr:from>
    <xdr:to>
      <xdr:col>47</xdr:col>
      <xdr:colOff>47625</xdr:colOff>
      <xdr:row>23</xdr:row>
      <xdr:rowOff>95249</xdr:rowOff>
    </xdr:to>
    <xdr:sp macro="" textlink="" fLocksText="0">
      <xdr:nvSpPr>
        <xdr:cNvPr id="1044" name="CustomShape 1"/>
        <xdr:cNvSpPr>
          <a:spLocks noChangeArrowheads="1"/>
        </xdr:cNvSpPr>
      </xdr:nvSpPr>
      <xdr:spPr bwMode="auto">
        <a:xfrm>
          <a:off x="7658100" y="4495799"/>
          <a:ext cx="1057275" cy="428625"/>
        </a:xfrm>
        <a:custGeom>
          <a:avLst/>
          <a:gdLst>
            <a:gd name="G0" fmla="+- 2643 0 0"/>
            <a:gd name="G1" fmla="+- 899 0 0"/>
            <a:gd name="T0" fmla="*/ 0 w 2698"/>
            <a:gd name="T1" fmla="*/ 0 h 986"/>
            <a:gd name="T2" fmla="*/ G0 w 2698"/>
            <a:gd name="T3" fmla="*/ G1 h 986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98" h="986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Неделя отсутствует</a:t>
          </a:r>
        </a:p>
        <a:p>
          <a:pPr algn="ctr" rtl="0">
            <a:lnSpc>
              <a:spcPts val="6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lnSpc>
              <a:spcPts val="8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7 0 0"/>
            <a:gd name="G1" fmla="+- 4328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______________Бесчастнова Н.В. 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65</xdr:row>
      <xdr:rowOff>0</xdr:rowOff>
    </xdr:from>
    <xdr:to>
      <xdr:col>2</xdr:col>
      <xdr:colOff>9525</xdr:colOff>
      <xdr:row>65</xdr:row>
      <xdr:rowOff>38100</xdr:rowOff>
    </xdr:to>
    <xdr:sp macro="" textlink="">
      <xdr:nvSpPr>
        <xdr:cNvPr id="12303" name="CustomShape 1"/>
        <xdr:cNvSpPr>
          <a:spLocks noChangeArrowheads="1"/>
        </xdr:cNvSpPr>
      </xdr:nvSpPr>
      <xdr:spPr bwMode="auto">
        <a:xfrm>
          <a:off x="342900" y="18716625"/>
          <a:ext cx="5724525" cy="38100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26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c\e\Users\User7\Desktop\&#1059;&#1063;&#1087;&#1083;&#1072;&#1085;&#1099;_2020\&#1086;&#1090;%20&#1048;&#1085;&#1085;&#1099;%20&#1042;&#1083;&#1072;&#1076;&#1080;&#1084;&#1080;&#1088;&#1086;&#1074;&#1085;&#1099;\&#1058;&#1055;&#1048;-%201(2)%20&#1082;&#1091;&#1088;&#1089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43.02.13"/>
      <sheetName val="Описание"/>
      <sheetName val="ТПИ-11"/>
      <sheetName val="ТПИ-21"/>
    </sheetNames>
    <sheetDataSet>
      <sheetData sheetId="0"/>
      <sheetData sheetId="1">
        <row r="12">
          <cell r="H12">
            <v>86</v>
          </cell>
          <cell r="J12">
            <v>80</v>
          </cell>
          <cell r="K12">
            <v>57</v>
          </cell>
        </row>
        <row r="13">
          <cell r="H13">
            <v>100</v>
          </cell>
          <cell r="J13">
            <v>80</v>
          </cell>
          <cell r="K13">
            <v>76</v>
          </cell>
        </row>
        <row r="15">
          <cell r="H15">
            <v>34</v>
          </cell>
          <cell r="J15">
            <v>100</v>
          </cell>
        </row>
        <row r="16">
          <cell r="H16">
            <v>117</v>
          </cell>
          <cell r="J16">
            <v>60</v>
          </cell>
          <cell r="K16">
            <v>57</v>
          </cell>
        </row>
        <row r="17">
          <cell r="H17">
            <v>40</v>
          </cell>
          <cell r="J17">
            <v>60</v>
          </cell>
          <cell r="K17">
            <v>57</v>
          </cell>
        </row>
        <row r="18">
          <cell r="H18">
            <v>113</v>
          </cell>
          <cell r="J18">
            <v>60</v>
          </cell>
          <cell r="K18">
            <v>57</v>
          </cell>
        </row>
        <row r="19">
          <cell r="H19">
            <v>40</v>
          </cell>
          <cell r="K19">
            <v>76</v>
          </cell>
        </row>
        <row r="20">
          <cell r="H20">
            <v>30</v>
          </cell>
          <cell r="J20">
            <v>60</v>
          </cell>
        </row>
        <row r="22">
          <cell r="H22">
            <v>90</v>
          </cell>
          <cell r="J22">
            <v>80</v>
          </cell>
          <cell r="K22">
            <v>76</v>
          </cell>
        </row>
        <row r="24">
          <cell r="H24">
            <v>50</v>
          </cell>
          <cell r="K24">
            <v>95</v>
          </cell>
        </row>
        <row r="25">
          <cell r="H25">
            <v>40</v>
          </cell>
          <cell r="J25">
            <v>60</v>
          </cell>
          <cell r="K25">
            <v>57</v>
          </cell>
        </row>
        <row r="27">
          <cell r="H27">
            <v>40</v>
          </cell>
          <cell r="J27">
            <v>80</v>
          </cell>
          <cell r="K27">
            <v>76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BP28"/>
  <sheetViews>
    <sheetView workbookViewId="0">
      <selection activeCell="AS17" sqref="AS17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7.625" style="1" customWidth="1"/>
    <col min="61" max="61" width="9.375" style="1" customWidth="1"/>
    <col min="62" max="62" width="9" style="1" customWidth="1"/>
    <col min="63" max="63" width="7.875" style="1" customWidth="1"/>
    <col min="64" max="64" width="7.5" style="1" customWidth="1"/>
    <col min="65" max="16384" width="8.625" style="1"/>
  </cols>
  <sheetData>
    <row r="1" spans="1:68" ht="15.7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  <c r="BM1"/>
    </row>
    <row r="2" spans="1:68" ht="14.2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8" ht="14.25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8" ht="87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8" ht="15" x14ac:dyDescent="0.25">
      <c r="A5" s="20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15"/>
      <c r="BD5" s="415"/>
      <c r="BE5" s="4"/>
      <c r="BF5" s="4"/>
      <c r="BG5" s="4"/>
      <c r="BH5" s="413" t="s">
        <v>245</v>
      </c>
      <c r="BI5" s="413"/>
      <c r="BJ5" s="413"/>
      <c r="BK5" s="413"/>
      <c r="BL5" s="413"/>
      <c r="BM5" s="4"/>
      <c r="BN5" s="209"/>
      <c r="BO5" s="209"/>
      <c r="BP5" s="209"/>
    </row>
    <row r="6" spans="1:68" ht="0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8" ht="18" customHeight="1" x14ac:dyDescent="0.2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5"/>
      <c r="AU7" s="6"/>
      <c r="AV7" s="6"/>
      <c r="AW7" s="6"/>
      <c r="AX7" s="6"/>
      <c r="AY7" s="6"/>
      <c r="AZ7" s="6"/>
      <c r="BA7" s="6"/>
      <c r="BB7" s="6"/>
      <c r="BC7"/>
      <c r="BD7"/>
      <c r="BE7"/>
      <c r="BF7"/>
      <c r="BG7"/>
      <c r="BH7"/>
      <c r="BI7"/>
      <c r="BJ7"/>
      <c r="BK7"/>
      <c r="BL7"/>
      <c r="BM7"/>
    </row>
    <row r="8" spans="1:68" ht="15.75" x14ac:dyDescent="0.2">
      <c r="B8" s="408" t="s">
        <v>0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7"/>
      <c r="AU8" s="7"/>
      <c r="AV8" s="7"/>
      <c r="AW8" s="7"/>
      <c r="AX8" s="7"/>
      <c r="AY8" s="7"/>
      <c r="AZ8" s="7"/>
      <c r="BA8" s="7"/>
      <c r="BB8" s="7"/>
      <c r="BC8"/>
      <c r="BD8" s="8" t="s">
        <v>1</v>
      </c>
      <c r="BE8" s="6"/>
      <c r="BF8" s="6"/>
      <c r="BG8" s="6"/>
      <c r="BH8" s="6"/>
      <c r="BI8" s="9"/>
      <c r="BJ8" s="9"/>
      <c r="BK8" s="9"/>
      <c r="BL8" s="9"/>
    </row>
    <row r="9" spans="1:68" x14ac:dyDescent="0.2"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7"/>
      <c r="AU9" s="7"/>
      <c r="AV9" s="7"/>
      <c r="AW9" s="7"/>
      <c r="AX9" s="7"/>
      <c r="AY9" s="7"/>
      <c r="AZ9" s="7"/>
      <c r="BA9" s="7"/>
      <c r="BB9" s="7"/>
      <c r="BC9" s="7"/>
      <c r="BD9" s="5"/>
      <c r="BE9" s="6"/>
      <c r="BF9" s="6"/>
      <c r="BG9" s="6"/>
      <c r="BH9" s="6"/>
      <c r="BI9" s="6"/>
      <c r="BJ9" s="6"/>
      <c r="BK9" s="6"/>
      <c r="BL9" s="6"/>
    </row>
    <row r="10" spans="1:68" x14ac:dyDescent="0.2">
      <c r="B10" s="409" t="s">
        <v>2</v>
      </c>
      <c r="C10" s="410" t="s">
        <v>3</v>
      </c>
      <c r="D10" s="410"/>
      <c r="E10" s="410"/>
      <c r="F10" s="410"/>
      <c r="G10" s="410"/>
      <c r="H10" s="411" t="s">
        <v>4</v>
      </c>
      <c r="I10" s="411"/>
      <c r="J10" s="411"/>
      <c r="K10" s="411"/>
      <c r="L10" s="411" t="s">
        <v>5</v>
      </c>
      <c r="M10" s="411"/>
      <c r="N10" s="411"/>
      <c r="O10" s="411"/>
      <c r="P10" s="411" t="s">
        <v>6</v>
      </c>
      <c r="Q10" s="411"/>
      <c r="R10" s="411"/>
      <c r="S10" s="411"/>
      <c r="T10" s="411"/>
      <c r="U10" s="411" t="s">
        <v>7</v>
      </c>
      <c r="V10" s="411"/>
      <c r="W10" s="411"/>
      <c r="X10" s="411"/>
      <c r="Y10" s="411" t="s">
        <v>8</v>
      </c>
      <c r="Z10" s="411"/>
      <c r="AA10" s="411"/>
      <c r="AB10" s="411"/>
      <c r="AC10" s="411" t="s">
        <v>9</v>
      </c>
      <c r="AD10" s="411"/>
      <c r="AE10" s="411"/>
      <c r="AF10" s="411"/>
      <c r="AG10" s="411"/>
      <c r="AH10" s="411" t="s">
        <v>10</v>
      </c>
      <c r="AI10" s="411"/>
      <c r="AJ10" s="411"/>
      <c r="AK10" s="411"/>
      <c r="AL10" s="411" t="s">
        <v>11</v>
      </c>
      <c r="AM10" s="411"/>
      <c r="AN10" s="411"/>
      <c r="AO10" s="411"/>
      <c r="AP10" s="411" t="s">
        <v>12</v>
      </c>
      <c r="AQ10" s="411"/>
      <c r="AR10" s="411"/>
      <c r="AS10" s="411"/>
      <c r="AT10" s="411" t="s">
        <v>13</v>
      </c>
      <c r="AU10" s="411"/>
      <c r="AV10" s="411"/>
      <c r="AW10" s="411"/>
      <c r="AX10" s="414" t="s">
        <v>14</v>
      </c>
      <c r="AY10" s="414"/>
      <c r="AZ10" s="414"/>
      <c r="BA10" s="414"/>
      <c r="BB10" s="414"/>
      <c r="BC10" s="409" t="s">
        <v>2</v>
      </c>
      <c r="BD10" s="11" t="s">
        <v>15</v>
      </c>
      <c r="BE10" s="12" t="s">
        <v>16</v>
      </c>
      <c r="BF10" s="412" t="s">
        <v>17</v>
      </c>
      <c r="BG10" s="412"/>
      <c r="BH10" s="13" t="s">
        <v>18</v>
      </c>
      <c r="BI10" s="14" t="s">
        <v>19</v>
      </c>
      <c r="BJ10" s="14" t="s">
        <v>188</v>
      </c>
      <c r="BK10" s="14" t="s">
        <v>20</v>
      </c>
      <c r="BL10" s="15" t="s">
        <v>21</v>
      </c>
    </row>
    <row r="11" spans="1:68" ht="14.25" x14ac:dyDescent="0.2">
      <c r="B11" s="409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/>
      <c r="X11" s="17"/>
      <c r="Y11" s="17"/>
      <c r="Z11" s="18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/>
      <c r="AQ11" s="20"/>
      <c r="AR11" s="21"/>
      <c r="AS11" s="22"/>
      <c r="AT11" s="18"/>
      <c r="AU11" s="23"/>
      <c r="AV11" s="23"/>
      <c r="AW11" s="23"/>
      <c r="AX11" s="23"/>
      <c r="AY11" s="23"/>
      <c r="AZ11" s="23"/>
      <c r="BA11" s="23"/>
      <c r="BB11" s="24"/>
      <c r="BC11" s="409"/>
      <c r="BD11" s="25" t="s">
        <v>22</v>
      </c>
      <c r="BE11" s="26" t="s">
        <v>23</v>
      </c>
      <c r="BF11" s="27" t="s">
        <v>24</v>
      </c>
      <c r="BG11" s="28" t="s">
        <v>25</v>
      </c>
      <c r="BH11" s="26" t="s">
        <v>26</v>
      </c>
      <c r="BI11" s="29" t="s">
        <v>27</v>
      </c>
      <c r="BJ11" s="29" t="s">
        <v>189</v>
      </c>
      <c r="BK11" s="30" t="s">
        <v>28</v>
      </c>
      <c r="BL11" s="31"/>
    </row>
    <row r="12" spans="1:68" ht="13.5" thickBot="1" x14ac:dyDescent="0.25">
      <c r="B12" s="409"/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33"/>
      <c r="AT12" s="34"/>
      <c r="AU12" s="34"/>
      <c r="AV12" s="34"/>
      <c r="AW12" s="34"/>
      <c r="AX12" s="34"/>
      <c r="AY12" s="34"/>
      <c r="AZ12" s="34"/>
      <c r="BA12" s="34"/>
      <c r="BB12" s="35"/>
      <c r="BC12" s="409"/>
      <c r="BD12" s="25" t="s">
        <v>29</v>
      </c>
      <c r="BE12" s="36"/>
      <c r="BF12" s="37" t="s">
        <v>30</v>
      </c>
      <c r="BG12" s="26" t="s">
        <v>31</v>
      </c>
      <c r="BH12" s="30" t="s">
        <v>32</v>
      </c>
      <c r="BI12" s="29" t="s">
        <v>32</v>
      </c>
      <c r="BJ12" s="29" t="s">
        <v>190</v>
      </c>
      <c r="BK12" s="30"/>
      <c r="BL12" s="31"/>
    </row>
    <row r="13" spans="1:68" ht="13.5" thickBot="1" x14ac:dyDescent="0.25">
      <c r="B13" s="409"/>
      <c r="C13" s="38">
        <v>1</v>
      </c>
      <c r="D13" s="39">
        <v>2</v>
      </c>
      <c r="E13" s="39">
        <v>3</v>
      </c>
      <c r="F13" s="39">
        <v>4</v>
      </c>
      <c r="G13" s="39">
        <v>5</v>
      </c>
      <c r="H13" s="39">
        <v>6</v>
      </c>
      <c r="I13" s="39">
        <v>7</v>
      </c>
      <c r="J13" s="39">
        <v>8</v>
      </c>
      <c r="K13" s="39">
        <v>9</v>
      </c>
      <c r="L13" s="39">
        <v>10</v>
      </c>
      <c r="M13" s="39">
        <v>11</v>
      </c>
      <c r="N13" s="39">
        <v>12</v>
      </c>
      <c r="O13" s="39">
        <v>13</v>
      </c>
      <c r="P13" s="39">
        <v>14</v>
      </c>
      <c r="Q13" s="39">
        <v>15</v>
      </c>
      <c r="R13" s="39">
        <v>16</v>
      </c>
      <c r="S13" s="39">
        <v>17</v>
      </c>
      <c r="T13" s="39">
        <v>18</v>
      </c>
      <c r="U13" s="39">
        <v>19</v>
      </c>
      <c r="V13" s="39">
        <v>20</v>
      </c>
      <c r="W13" s="39">
        <v>21</v>
      </c>
      <c r="X13" s="39">
        <v>22</v>
      </c>
      <c r="Y13" s="39">
        <v>23</v>
      </c>
      <c r="Z13" s="39">
        <v>24</v>
      </c>
      <c r="AA13" s="39">
        <v>25</v>
      </c>
      <c r="AB13" s="39">
        <v>26</v>
      </c>
      <c r="AC13" s="39">
        <v>27</v>
      </c>
      <c r="AD13" s="39">
        <v>28</v>
      </c>
      <c r="AE13" s="39">
        <v>29</v>
      </c>
      <c r="AF13" s="39">
        <v>30</v>
      </c>
      <c r="AG13" s="39">
        <v>31</v>
      </c>
      <c r="AH13" s="39">
        <v>32</v>
      </c>
      <c r="AI13" s="39">
        <v>33</v>
      </c>
      <c r="AJ13" s="39">
        <v>34</v>
      </c>
      <c r="AK13" s="39">
        <v>35</v>
      </c>
      <c r="AL13" s="39">
        <v>36</v>
      </c>
      <c r="AM13" s="39">
        <v>37</v>
      </c>
      <c r="AN13" s="39">
        <v>38</v>
      </c>
      <c r="AO13" s="39">
        <v>39</v>
      </c>
      <c r="AP13" s="39">
        <v>40</v>
      </c>
      <c r="AQ13" s="39">
        <v>41</v>
      </c>
      <c r="AR13" s="39">
        <v>42</v>
      </c>
      <c r="AS13" s="40">
        <v>43</v>
      </c>
      <c r="AT13" s="39">
        <v>44</v>
      </c>
      <c r="AU13" s="39">
        <v>45</v>
      </c>
      <c r="AV13" s="39">
        <v>46</v>
      </c>
      <c r="AW13" s="39">
        <v>47</v>
      </c>
      <c r="AX13" s="39">
        <v>48</v>
      </c>
      <c r="AY13" s="39">
        <v>49</v>
      </c>
      <c r="AZ13" s="39">
        <v>50</v>
      </c>
      <c r="BA13" s="39">
        <v>51</v>
      </c>
      <c r="BB13" s="40">
        <v>52</v>
      </c>
      <c r="BC13" s="409"/>
      <c r="BD13" s="41" t="s">
        <v>33</v>
      </c>
      <c r="BE13" s="42"/>
      <c r="BF13" s="43"/>
      <c r="BG13" s="44"/>
      <c r="BH13" s="45"/>
      <c r="BI13" s="46"/>
      <c r="BJ13" s="244"/>
      <c r="BK13" s="44"/>
      <c r="BL13" s="47"/>
    </row>
    <row r="14" spans="1:68" x14ac:dyDescent="0.2">
      <c r="B14" s="48">
        <v>1</v>
      </c>
      <c r="C14" s="49"/>
      <c r="D14" s="50"/>
      <c r="E14" s="50"/>
      <c r="F14" s="50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52"/>
      <c r="T14" s="53"/>
      <c r="U14" s="54"/>
      <c r="V14" s="52"/>
      <c r="W14" s="52" t="s">
        <v>34</v>
      </c>
      <c r="X14" s="52" t="s">
        <v>35</v>
      </c>
      <c r="Y14" s="52" t="s">
        <v>35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4"/>
      <c r="AP14" s="54"/>
      <c r="AQ14" s="55"/>
      <c r="AR14" s="54"/>
      <c r="AS14" s="54" t="s">
        <v>34</v>
      </c>
      <c r="AT14" s="54" t="s">
        <v>35</v>
      </c>
      <c r="AU14" s="56" t="s">
        <v>35</v>
      </c>
      <c r="AV14" s="56" t="s">
        <v>35</v>
      </c>
      <c r="AW14" s="56" t="s">
        <v>35</v>
      </c>
      <c r="AX14" s="56" t="s">
        <v>35</v>
      </c>
      <c r="AY14" s="56" t="s">
        <v>35</v>
      </c>
      <c r="AZ14" s="57" t="s">
        <v>35</v>
      </c>
      <c r="BA14" s="58" t="s">
        <v>35</v>
      </c>
      <c r="BB14" s="59" t="s">
        <v>35</v>
      </c>
      <c r="BC14" s="60" t="s">
        <v>36</v>
      </c>
      <c r="BD14" s="61">
        <v>39</v>
      </c>
      <c r="BE14" s="62"/>
      <c r="BF14" s="63"/>
      <c r="BG14" s="63"/>
      <c r="BH14" s="64">
        <v>2</v>
      </c>
      <c r="BI14" s="235"/>
      <c r="BJ14" s="243">
        <f>SUM(BD14:BI14)</f>
        <v>41</v>
      </c>
      <c r="BK14" s="238">
        <v>11</v>
      </c>
      <c r="BL14" s="65">
        <f>SUM(BD14:BK14)</f>
        <v>93</v>
      </c>
    </row>
    <row r="15" spans="1:68" x14ac:dyDescent="0.2">
      <c r="B15" s="66">
        <v>2</v>
      </c>
      <c r="C15" s="67"/>
      <c r="D15" s="68"/>
      <c r="E15" s="68"/>
      <c r="F15" s="68"/>
      <c r="G15" s="68"/>
      <c r="H15" s="52"/>
      <c r="I15" s="69"/>
      <c r="J15" s="70"/>
      <c r="K15" s="69"/>
      <c r="L15" s="69"/>
      <c r="M15" s="70"/>
      <c r="N15" s="70"/>
      <c r="O15" s="68"/>
      <c r="P15" s="68"/>
      <c r="Q15" s="68"/>
      <c r="R15" s="52"/>
      <c r="S15" s="52"/>
      <c r="T15" s="52"/>
      <c r="U15" s="52"/>
      <c r="V15" s="52"/>
      <c r="W15" s="52" t="s">
        <v>34</v>
      </c>
      <c r="X15" s="52" t="s">
        <v>35</v>
      </c>
      <c r="Y15" s="52" t="s">
        <v>35</v>
      </c>
      <c r="Z15" s="52"/>
      <c r="AA15" s="52"/>
      <c r="AB15" s="52"/>
      <c r="AC15" s="52"/>
      <c r="AD15" s="71"/>
      <c r="AE15" s="72"/>
      <c r="AF15" s="72"/>
      <c r="AG15" s="72"/>
      <c r="AH15" s="68"/>
      <c r="AI15" s="52"/>
      <c r="AJ15" s="52"/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8</v>
      </c>
      <c r="AQ15" s="52">
        <v>8</v>
      </c>
      <c r="AR15" s="52">
        <v>8</v>
      </c>
      <c r="AS15" s="52" t="s">
        <v>34</v>
      </c>
      <c r="AT15" s="52" t="s">
        <v>35</v>
      </c>
      <c r="AU15" s="54" t="s">
        <v>35</v>
      </c>
      <c r="AV15" s="56" t="s">
        <v>35</v>
      </c>
      <c r="AW15" s="56" t="s">
        <v>35</v>
      </c>
      <c r="AX15" s="56" t="s">
        <v>35</v>
      </c>
      <c r="AY15" s="56" t="s">
        <v>35</v>
      </c>
      <c r="AZ15" s="56" t="s">
        <v>35</v>
      </c>
      <c r="BA15" s="56" t="s">
        <v>35</v>
      </c>
      <c r="BB15" s="73" t="s">
        <v>35</v>
      </c>
      <c r="BC15" s="74" t="s">
        <v>37</v>
      </c>
      <c r="BD15" s="61">
        <v>31</v>
      </c>
      <c r="BE15" s="61">
        <v>5</v>
      </c>
      <c r="BF15" s="64">
        <v>3</v>
      </c>
      <c r="BG15" s="64"/>
      <c r="BH15" s="64">
        <v>2</v>
      </c>
      <c r="BI15" s="236"/>
      <c r="BJ15" s="242">
        <f>SUM(BD15:BI15)</f>
        <v>41</v>
      </c>
      <c r="BK15" s="239">
        <v>11</v>
      </c>
      <c r="BL15" s="65">
        <f>SUM(BD15:BK15)</f>
        <v>93</v>
      </c>
    </row>
    <row r="16" spans="1:68" ht="14.25" x14ac:dyDescent="0.2">
      <c r="B16" s="66">
        <v>3</v>
      </c>
      <c r="C16" s="67"/>
      <c r="D16" s="68"/>
      <c r="E16" s="68"/>
      <c r="F16" s="68"/>
      <c r="G16" s="68"/>
      <c r="H16" s="52"/>
      <c r="I16" s="69"/>
      <c r="J16" s="70"/>
      <c r="K16" s="69"/>
      <c r="L16" s="69"/>
      <c r="M16" s="70"/>
      <c r="N16" s="70"/>
      <c r="O16" s="68"/>
      <c r="P16" s="52"/>
      <c r="Q16" s="52"/>
      <c r="R16" s="52"/>
      <c r="S16" s="52"/>
      <c r="T16" s="52"/>
      <c r="U16" s="52"/>
      <c r="V16" s="52"/>
      <c r="W16" s="52" t="s">
        <v>34</v>
      </c>
      <c r="X16" s="52" t="s">
        <v>35</v>
      </c>
      <c r="Y16" s="52" t="s">
        <v>35</v>
      </c>
      <c r="Z16" s="52"/>
      <c r="AA16" s="52"/>
      <c r="AB16" s="52"/>
      <c r="AC16" s="52"/>
      <c r="AD16" s="72"/>
      <c r="AE16" s="72"/>
      <c r="AF16" s="72"/>
      <c r="AG16" s="72"/>
      <c r="AH16" s="68"/>
      <c r="AI16" s="52"/>
      <c r="AJ16"/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8</v>
      </c>
      <c r="AQ16" s="52">
        <v>8</v>
      </c>
      <c r="AR16" s="52">
        <v>8</v>
      </c>
      <c r="AS16" s="52" t="s">
        <v>34</v>
      </c>
      <c r="AT16" s="52" t="s">
        <v>35</v>
      </c>
      <c r="AU16" s="52" t="s">
        <v>35</v>
      </c>
      <c r="AV16" s="56" t="s">
        <v>35</v>
      </c>
      <c r="AW16" s="56" t="s">
        <v>35</v>
      </c>
      <c r="AX16" s="56" t="s">
        <v>35</v>
      </c>
      <c r="AY16" s="56" t="s">
        <v>35</v>
      </c>
      <c r="AZ16" s="56" t="s">
        <v>35</v>
      </c>
      <c r="BA16" s="56" t="s">
        <v>35</v>
      </c>
      <c r="BB16" s="73" t="s">
        <v>35</v>
      </c>
      <c r="BC16" s="75" t="s">
        <v>38</v>
      </c>
      <c r="BD16" s="61">
        <v>31</v>
      </c>
      <c r="BE16" s="61">
        <v>5</v>
      </c>
      <c r="BF16" s="64">
        <v>3</v>
      </c>
      <c r="BG16" s="64"/>
      <c r="BH16" s="64">
        <v>2</v>
      </c>
      <c r="BI16" s="236"/>
      <c r="BJ16" s="242">
        <f>SUM(BD16:BI16)</f>
        <v>41</v>
      </c>
      <c r="BK16" s="239">
        <v>11</v>
      </c>
      <c r="BL16" s="65">
        <f>SUM(BD16:BK16)</f>
        <v>93</v>
      </c>
    </row>
    <row r="17" spans="2:64" ht="15" thickBot="1" x14ac:dyDescent="0.25">
      <c r="B17" s="66">
        <v>4</v>
      </c>
      <c r="C17" s="76"/>
      <c r="D17" s="68"/>
      <c r="E17" s="68"/>
      <c r="F17" s="68"/>
      <c r="G17" s="77"/>
      <c r="H17" s="77"/>
      <c r="I17" s="78"/>
      <c r="J17" s="70"/>
      <c r="K17" s="78"/>
      <c r="L17" s="78"/>
      <c r="M17" s="77"/>
      <c r="N17" s="77"/>
      <c r="O17" s="78"/>
      <c r="P17" s="78"/>
      <c r="Q17" s="78"/>
      <c r="R17" s="78"/>
      <c r="S17"/>
      <c r="T17" s="79"/>
      <c r="U17" s="79"/>
      <c r="V17" s="79"/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52">
        <v>0</v>
      </c>
      <c r="AD17" s="52">
        <v>8</v>
      </c>
      <c r="AE17" s="52">
        <v>8</v>
      </c>
      <c r="AF17" s="52">
        <v>8</v>
      </c>
      <c r="AG17" s="52">
        <v>8</v>
      </c>
      <c r="AH17" s="52" t="s">
        <v>34</v>
      </c>
      <c r="AI17" s="53" t="s">
        <v>35</v>
      </c>
      <c r="AJ17" s="80" t="s">
        <v>39</v>
      </c>
      <c r="AK17" s="80" t="s">
        <v>39</v>
      </c>
      <c r="AL17" s="80" t="s">
        <v>39</v>
      </c>
      <c r="AM17" s="80" t="s">
        <v>39</v>
      </c>
      <c r="AN17" s="81" t="s">
        <v>40</v>
      </c>
      <c r="AO17" s="81" t="s">
        <v>40</v>
      </c>
      <c r="AP17" s="81" t="s">
        <v>40</v>
      </c>
      <c r="AQ17" s="81" t="s">
        <v>40</v>
      </c>
      <c r="AR17" s="81" t="s">
        <v>40</v>
      </c>
      <c r="AS17" s="81" t="s">
        <v>40</v>
      </c>
      <c r="AT17" s="80" t="s">
        <v>41</v>
      </c>
      <c r="AU17" s="80" t="s">
        <v>41</v>
      </c>
      <c r="AV17" s="80" t="s">
        <v>41</v>
      </c>
      <c r="AW17" s="80" t="s">
        <v>41</v>
      </c>
      <c r="AX17" s="80" t="s">
        <v>41</v>
      </c>
      <c r="AY17" s="80" t="s">
        <v>41</v>
      </c>
      <c r="AZ17" s="80" t="s">
        <v>41</v>
      </c>
      <c r="BA17" s="80" t="s">
        <v>41</v>
      </c>
      <c r="BB17" s="82" t="s">
        <v>41</v>
      </c>
      <c r="BC17" s="83" t="s">
        <v>42</v>
      </c>
      <c r="BD17" s="84">
        <v>20</v>
      </c>
      <c r="BE17" s="84">
        <v>7</v>
      </c>
      <c r="BF17" s="85">
        <v>4</v>
      </c>
      <c r="BG17" s="85">
        <v>4</v>
      </c>
      <c r="BH17" s="85">
        <v>1</v>
      </c>
      <c r="BI17" s="237">
        <v>6</v>
      </c>
      <c r="BJ17" s="245">
        <f>SUM(BD17:BI17)</f>
        <v>42</v>
      </c>
      <c r="BK17" s="240">
        <v>1</v>
      </c>
      <c r="BL17" s="65">
        <f>SUM(BD17:BK17)</f>
        <v>85</v>
      </c>
    </row>
    <row r="18" spans="2:64" ht="13.5" thickBot="1" x14ac:dyDescent="0.25">
      <c r="B18" s="86"/>
      <c r="C18" s="87"/>
      <c r="D18" s="87"/>
      <c r="E18" s="87"/>
      <c r="F18" s="87"/>
      <c r="G18" s="88"/>
      <c r="H18" s="88"/>
      <c r="I18" s="88"/>
      <c r="J18" s="87"/>
      <c r="K18" s="88"/>
      <c r="L18" s="88"/>
      <c r="M18" s="88"/>
      <c r="N18" s="88"/>
      <c r="O18" s="89"/>
      <c r="P18" s="88"/>
      <c r="Q18" s="87"/>
      <c r="R18" s="87"/>
      <c r="S18" s="87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/>
      <c r="AG18" s="91"/>
      <c r="AH18" s="91"/>
      <c r="AI18" s="91"/>
      <c r="AJ18" s="89"/>
      <c r="AK18" s="89"/>
      <c r="AL18" s="89"/>
      <c r="AM18" s="89"/>
      <c r="AN18" s="89"/>
      <c r="AO18" s="89"/>
      <c r="AP18" s="89"/>
      <c r="AQ18" s="89"/>
      <c r="AR18" s="92"/>
      <c r="AS18" s="93"/>
      <c r="AT18" s="93"/>
      <c r="AU18" s="93"/>
      <c r="AV18" s="93"/>
      <c r="AW18" s="93"/>
      <c r="AX18" s="93"/>
      <c r="AY18" s="93"/>
      <c r="AZ18" s="93"/>
      <c r="BA18" s="93" t="s">
        <v>43</v>
      </c>
      <c r="BB18" s="93"/>
      <c r="BC18" s="93"/>
      <c r="BD18" s="94">
        <f>SUM(BD14:BD17)</f>
        <v>121</v>
      </c>
      <c r="BE18" s="94">
        <f t="shared" ref="BE18:BK18" si="0">SUM(BE14:BE17)</f>
        <v>17</v>
      </c>
      <c r="BF18" s="94">
        <f t="shared" si="0"/>
        <v>10</v>
      </c>
      <c r="BG18" s="94">
        <f t="shared" si="0"/>
        <v>4</v>
      </c>
      <c r="BH18" s="94">
        <f t="shared" si="0"/>
        <v>7</v>
      </c>
      <c r="BI18" s="94">
        <f t="shared" si="0"/>
        <v>6</v>
      </c>
      <c r="BJ18" s="241">
        <f>SUM(BJ14:BJ17)</f>
        <v>165</v>
      </c>
      <c r="BK18" s="94">
        <f t="shared" si="0"/>
        <v>34</v>
      </c>
      <c r="BL18" s="95">
        <f>SUM(BL14:BL17)</f>
        <v>364</v>
      </c>
    </row>
    <row r="20" spans="2:64" ht="13.5" thickBot="1" x14ac:dyDescent="0.25">
      <c r="C20" s="271"/>
      <c r="I20" s="272">
        <v>0</v>
      </c>
      <c r="O20" s="272">
        <v>8</v>
      </c>
      <c r="U20" s="273" t="s">
        <v>34</v>
      </c>
      <c r="AA20" s="80" t="s">
        <v>39</v>
      </c>
      <c r="AG20" s="81" t="s">
        <v>40</v>
      </c>
      <c r="AM20" s="272" t="s">
        <v>35</v>
      </c>
      <c r="AS20" s="272" t="s">
        <v>41</v>
      </c>
    </row>
    <row r="28" spans="2:64" x14ac:dyDescent="0.2">
      <c r="BC28" s="1" t="s">
        <v>191</v>
      </c>
    </row>
  </sheetData>
  <sheetProtection selectLockedCells="1" selectUnlockedCells="1"/>
  <mergeCells count="19">
    <mergeCell ref="BC10:BC13"/>
    <mergeCell ref="BF10:BG10"/>
    <mergeCell ref="BH5:BL5"/>
    <mergeCell ref="AC10:AG10"/>
    <mergeCell ref="AH10:AK10"/>
    <mergeCell ref="AL10:AO10"/>
    <mergeCell ref="AP10:AS10"/>
    <mergeCell ref="AT10:AW10"/>
    <mergeCell ref="AX10:BB10"/>
    <mergeCell ref="BC5:BD5"/>
    <mergeCell ref="B7:AS7"/>
    <mergeCell ref="B8:AS8"/>
    <mergeCell ref="B10:B13"/>
    <mergeCell ref="C10:G10"/>
    <mergeCell ref="H10:K10"/>
    <mergeCell ref="L10:O10"/>
    <mergeCell ref="P10:T10"/>
    <mergeCell ref="U10:X10"/>
    <mergeCell ref="Y10:AB10"/>
  </mergeCells>
  <printOptions horizontalCentered="1"/>
  <pageMargins left="0.25" right="0.25" top="0.75" bottom="0.75" header="0.3" footer="0.3"/>
  <pageSetup paperSize="8" scale="59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U90"/>
  <sheetViews>
    <sheetView tabSelected="1" workbookViewId="0">
      <pane xSplit="9" ySplit="12" topLeftCell="J76" activePane="bottomRight" state="frozen"/>
      <selection pane="topRight" activeCell="J1" sqref="J1"/>
      <selection pane="bottomLeft" activeCell="A13" sqref="A13"/>
      <selection pane="bottomRight" activeCell="Y80" sqref="Y80"/>
    </sheetView>
  </sheetViews>
  <sheetFormatPr defaultColWidth="7.75" defaultRowHeight="11.25" x14ac:dyDescent="0.2"/>
  <cols>
    <col min="1" max="1" width="10.125" style="96" customWidth="1"/>
    <col min="2" max="2" width="51.125" style="96" customWidth="1"/>
    <col min="3" max="3" width="15.25" style="96" customWidth="1"/>
    <col min="4" max="6" width="6.375" style="96" customWidth="1"/>
    <col min="7" max="7" width="6.5" style="96" customWidth="1"/>
    <col min="8" max="9" width="8.75" style="96" customWidth="1"/>
    <col min="10" max="10" width="4.75" style="96" customWidth="1"/>
    <col min="11" max="11" width="5.375" style="96" customWidth="1"/>
    <col min="12" max="13" width="4.625" style="96" customWidth="1"/>
    <col min="14" max="14" width="4.625" style="97" customWidth="1"/>
    <col min="15" max="15" width="5.125" style="97" customWidth="1"/>
    <col min="16" max="16" width="4.625" style="97" customWidth="1"/>
    <col min="17" max="17" width="5.125" style="97" customWidth="1"/>
    <col min="18" max="18" width="4.875" style="97" customWidth="1"/>
    <col min="19" max="19" width="4.625" style="97" customWidth="1"/>
    <col min="20" max="20" width="3.75" style="96" customWidth="1"/>
    <col min="21" max="21" width="6.125" style="96" customWidth="1"/>
    <col min="22" max="16384" width="7.75" style="96"/>
  </cols>
  <sheetData>
    <row r="1" spans="1:255" ht="27.75" customHeight="1" x14ac:dyDescent="0.2">
      <c r="A1" s="98"/>
      <c r="B1" s="416" t="s">
        <v>44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4.25" customHeight="1" x14ac:dyDescent="0.2">
      <c r="A2" s="417"/>
      <c r="B2" s="418"/>
      <c r="C2" s="419" t="s">
        <v>291</v>
      </c>
      <c r="D2" s="422" t="s">
        <v>45</v>
      </c>
      <c r="E2" s="422"/>
      <c r="F2" s="422"/>
      <c r="G2" s="422"/>
      <c r="H2" s="422"/>
      <c r="I2" s="422"/>
      <c r="J2" s="422"/>
      <c r="K2" s="422"/>
      <c r="L2" s="423" t="s">
        <v>46</v>
      </c>
      <c r="M2" s="423"/>
      <c r="N2" s="423"/>
      <c r="O2" s="423"/>
      <c r="P2" s="423"/>
      <c r="Q2" s="423"/>
      <c r="R2" s="423"/>
      <c r="S2" s="42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 x14ac:dyDescent="0.2">
      <c r="A3" s="417"/>
      <c r="B3" s="418"/>
      <c r="C3" s="420"/>
      <c r="D3" s="424" t="s">
        <v>292</v>
      </c>
      <c r="E3" s="424" t="s">
        <v>47</v>
      </c>
      <c r="F3" s="438" t="s">
        <v>296</v>
      </c>
      <c r="G3" s="439"/>
      <c r="H3" s="439"/>
      <c r="I3" s="439"/>
      <c r="J3" s="439"/>
      <c r="K3" s="440"/>
      <c r="L3" s="425" t="s">
        <v>48</v>
      </c>
      <c r="M3" s="425"/>
      <c r="N3" s="425"/>
      <c r="O3" s="425"/>
      <c r="P3" s="425"/>
      <c r="Q3" s="425"/>
      <c r="R3" s="425"/>
      <c r="S3" s="425"/>
      <c r="T3"/>
      <c r="U3" s="99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 x14ac:dyDescent="0.2">
      <c r="A4" s="107"/>
      <c r="B4" s="370"/>
      <c r="C4" s="420"/>
      <c r="D4" s="424"/>
      <c r="E4" s="424"/>
      <c r="F4" s="441"/>
      <c r="G4" s="442"/>
      <c r="H4" s="442"/>
      <c r="I4" s="442"/>
      <c r="J4" s="442"/>
      <c r="K4" s="443"/>
      <c r="L4" s="102"/>
      <c r="M4" s="102"/>
      <c r="N4" s="102"/>
      <c r="O4" s="102"/>
      <c r="P4" s="102"/>
      <c r="Q4" s="102"/>
      <c r="R4" s="102"/>
      <c r="S4" s="102"/>
      <c r="T4"/>
      <c r="U4" s="99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 x14ac:dyDescent="0.2">
      <c r="A5" s="100"/>
      <c r="B5" s="101" t="s">
        <v>49</v>
      </c>
      <c r="C5" s="420"/>
      <c r="D5" s="424"/>
      <c r="E5" s="424"/>
      <c r="F5" s="424" t="s">
        <v>50</v>
      </c>
      <c r="G5" s="431" t="s">
        <v>51</v>
      </c>
      <c r="H5" s="431"/>
      <c r="I5" s="431"/>
      <c r="J5" s="431"/>
      <c r="K5" s="431"/>
      <c r="L5" s="432" t="s">
        <v>52</v>
      </c>
      <c r="M5" s="432"/>
      <c r="N5" s="426" t="s">
        <v>53</v>
      </c>
      <c r="O5" s="426"/>
      <c r="P5" s="426" t="s">
        <v>54</v>
      </c>
      <c r="Q5" s="426"/>
      <c r="R5" s="426" t="s">
        <v>55</v>
      </c>
      <c r="S5" s="426"/>
      <c r="T5"/>
      <c r="U5" s="99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 x14ac:dyDescent="0.2">
      <c r="A6" s="104"/>
      <c r="B6" s="101" t="s">
        <v>56</v>
      </c>
      <c r="C6" s="420"/>
      <c r="D6" s="424"/>
      <c r="E6" s="424"/>
      <c r="F6" s="424"/>
      <c r="G6" s="427" t="s">
        <v>293</v>
      </c>
      <c r="H6" s="424" t="s">
        <v>57</v>
      </c>
      <c r="I6" s="424" t="s">
        <v>58</v>
      </c>
      <c r="J6" s="424" t="s">
        <v>294</v>
      </c>
      <c r="K6" s="424" t="s">
        <v>295</v>
      </c>
      <c r="L6" s="105">
        <v>1</v>
      </c>
      <c r="M6" s="105">
        <v>2</v>
      </c>
      <c r="N6" s="106">
        <v>3</v>
      </c>
      <c r="O6" s="106">
        <v>4</v>
      </c>
      <c r="P6" s="106">
        <v>5</v>
      </c>
      <c r="Q6" s="106">
        <v>6</v>
      </c>
      <c r="R6" s="106">
        <v>7</v>
      </c>
      <c r="S6" s="106">
        <v>8</v>
      </c>
      <c r="T6"/>
      <c r="U6" s="9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4.25" x14ac:dyDescent="0.2">
      <c r="A7" s="107" t="s">
        <v>59</v>
      </c>
      <c r="B7" s="101" t="s">
        <v>60</v>
      </c>
      <c r="C7" s="420"/>
      <c r="D7" s="424"/>
      <c r="E7" s="424"/>
      <c r="F7" s="424"/>
      <c r="G7" s="427"/>
      <c r="H7" s="424"/>
      <c r="I7" s="436"/>
      <c r="J7" s="424"/>
      <c r="K7" s="424"/>
      <c r="L7" s="108" t="s">
        <v>61</v>
      </c>
      <c r="M7" s="108" t="s">
        <v>61</v>
      </c>
      <c r="N7" s="109" t="s">
        <v>61</v>
      </c>
      <c r="O7" s="109" t="s">
        <v>61</v>
      </c>
      <c r="P7" s="109" t="s">
        <v>61</v>
      </c>
      <c r="Q7" s="109" t="s">
        <v>61</v>
      </c>
      <c r="R7" s="109" t="s">
        <v>61</v>
      </c>
      <c r="S7" s="109" t="s">
        <v>61</v>
      </c>
      <c r="T7"/>
      <c r="U7" s="99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4.25" x14ac:dyDescent="0.2">
      <c r="A8" s="107"/>
      <c r="B8" s="110"/>
      <c r="C8" s="420"/>
      <c r="D8" s="424"/>
      <c r="E8" s="424"/>
      <c r="F8" s="424"/>
      <c r="G8" s="427"/>
      <c r="H8" s="424"/>
      <c r="I8" s="436"/>
      <c r="J8" s="424"/>
      <c r="K8" s="424"/>
      <c r="L8" s="102">
        <v>20</v>
      </c>
      <c r="M8" s="102">
        <v>19</v>
      </c>
      <c r="N8" s="103">
        <v>20</v>
      </c>
      <c r="O8" s="103">
        <v>11</v>
      </c>
      <c r="P8" s="103">
        <v>20</v>
      </c>
      <c r="Q8" s="103">
        <v>11</v>
      </c>
      <c r="R8" s="103">
        <v>20</v>
      </c>
      <c r="S8" s="103"/>
      <c r="T8"/>
      <c r="U8" s="99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20" customHeight="1" x14ac:dyDescent="0.2">
      <c r="A9" s="107"/>
      <c r="B9" s="110"/>
      <c r="C9" s="421"/>
      <c r="D9" s="424"/>
      <c r="E9" s="424"/>
      <c r="F9" s="424"/>
      <c r="G9" s="427"/>
      <c r="H9" s="424"/>
      <c r="I9" s="437"/>
      <c r="J9" s="424"/>
      <c r="K9" s="424"/>
      <c r="L9" s="102" t="s">
        <v>62</v>
      </c>
      <c r="M9" s="102" t="s">
        <v>62</v>
      </c>
      <c r="N9" s="111" t="s">
        <v>62</v>
      </c>
      <c r="O9" s="103" t="s">
        <v>62</v>
      </c>
      <c r="P9" s="103" t="s">
        <v>62</v>
      </c>
      <c r="Q9" s="111" t="s">
        <v>62</v>
      </c>
      <c r="R9" s="112" t="s">
        <v>62</v>
      </c>
      <c r="S9" s="112" t="s">
        <v>62</v>
      </c>
      <c r="T9"/>
      <c r="U9" s="9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x14ac:dyDescent="0.2">
      <c r="A10" s="113">
        <v>1</v>
      </c>
      <c r="B10" s="113">
        <v>2</v>
      </c>
      <c r="C10" s="113">
        <v>3</v>
      </c>
      <c r="D10" s="113">
        <v>4</v>
      </c>
      <c r="E10" s="113">
        <v>6</v>
      </c>
      <c r="F10" s="113">
        <v>7</v>
      </c>
      <c r="G10" s="113">
        <v>8</v>
      </c>
      <c r="H10" s="113">
        <v>9</v>
      </c>
      <c r="I10" s="113">
        <v>10</v>
      </c>
      <c r="J10" s="113">
        <v>11</v>
      </c>
      <c r="K10" s="113">
        <v>12</v>
      </c>
      <c r="L10" s="113">
        <v>13</v>
      </c>
      <c r="M10" s="114">
        <v>14</v>
      </c>
      <c r="N10" s="114">
        <v>15</v>
      </c>
      <c r="O10" s="114">
        <v>16</v>
      </c>
      <c r="P10" s="114">
        <v>17</v>
      </c>
      <c r="Q10" s="114">
        <v>18</v>
      </c>
      <c r="R10" s="114">
        <v>19</v>
      </c>
      <c r="S10" s="114">
        <v>20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x14ac:dyDescent="0.2">
      <c r="A11" s="210" t="s">
        <v>63</v>
      </c>
      <c r="B11" s="211" t="s">
        <v>64</v>
      </c>
      <c r="C11" s="115"/>
      <c r="D11" s="132">
        <f>D12+D15+D22+D24+D27</f>
        <v>1404</v>
      </c>
      <c r="E11" s="132">
        <v>0</v>
      </c>
      <c r="F11" s="132">
        <f>F12+F15+F22+F24+F27</f>
        <v>1404</v>
      </c>
      <c r="G11" s="132">
        <f>G12+G15+G22+G24+G27</f>
        <v>614</v>
      </c>
      <c r="H11" s="132">
        <f>H12+H15+H22+H24+H27</f>
        <v>766</v>
      </c>
      <c r="I11" s="132">
        <f>I12+I15+I22+I24</f>
        <v>0</v>
      </c>
      <c r="J11" s="132"/>
      <c r="K11" s="132">
        <f>SUM(K12:K23)</f>
        <v>36</v>
      </c>
      <c r="L11" s="122"/>
      <c r="M11" s="122"/>
      <c r="N11" s="279"/>
      <c r="O11" s="279"/>
      <c r="P11" s="212"/>
      <c r="Q11" s="212"/>
      <c r="R11" s="116"/>
      <c r="S11" s="116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x14ac:dyDescent="0.2">
      <c r="A12" s="213"/>
      <c r="B12" s="117" t="s">
        <v>65</v>
      </c>
      <c r="C12" s="214"/>
      <c r="D12" s="132">
        <f>SUM(D13:D14)</f>
        <v>293</v>
      </c>
      <c r="E12" s="132">
        <v>0</v>
      </c>
      <c r="F12" s="132">
        <f>SUM(F13:F14)</f>
        <v>293</v>
      </c>
      <c r="G12" s="132">
        <f>SUM(G13:G14)</f>
        <v>83</v>
      </c>
      <c r="H12" s="132">
        <f>SUM(H13:H14)</f>
        <v>186</v>
      </c>
      <c r="I12" s="132">
        <f>SUM(I13:I23)</f>
        <v>0</v>
      </c>
      <c r="J12" s="132"/>
      <c r="K12" s="132"/>
      <c r="L12" s="122"/>
      <c r="M12" s="122"/>
      <c r="N12" s="279"/>
      <c r="O12" s="279"/>
      <c r="P12" s="212"/>
      <c r="Q12" s="212"/>
      <c r="R12" s="118"/>
      <c r="S12" s="116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x14ac:dyDescent="0.2">
      <c r="A13" s="215" t="s">
        <v>66</v>
      </c>
      <c r="B13" s="119" t="s">
        <v>71</v>
      </c>
      <c r="C13" s="120" t="s">
        <v>210</v>
      </c>
      <c r="D13" s="153">
        <f t="shared" ref="D13:D28" si="0">E13+F13</f>
        <v>137</v>
      </c>
      <c r="E13" s="153"/>
      <c r="F13" s="127">
        <f>SUM(L13:Q13)</f>
        <v>137</v>
      </c>
      <c r="G13" s="127">
        <f>F13-H13-K13</f>
        <v>39</v>
      </c>
      <c r="H13" s="127">
        <v>86</v>
      </c>
      <c r="I13" s="127">
        <v>0</v>
      </c>
      <c r="J13" s="127"/>
      <c r="K13" s="127">
        <v>12</v>
      </c>
      <c r="L13" s="122">
        <v>80</v>
      </c>
      <c r="M13" s="122">
        <v>57</v>
      </c>
      <c r="N13" s="279"/>
      <c r="O13" s="279"/>
      <c r="P13" s="212"/>
      <c r="Q13" s="212"/>
      <c r="R13" s="118"/>
      <c r="S13" s="116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x14ac:dyDescent="0.2">
      <c r="A14" s="215" t="s">
        <v>70</v>
      </c>
      <c r="B14" s="119" t="s">
        <v>67</v>
      </c>
      <c r="C14" s="120" t="s">
        <v>68</v>
      </c>
      <c r="D14" s="153">
        <f t="shared" si="0"/>
        <v>156</v>
      </c>
      <c r="E14" s="153"/>
      <c r="F14" s="127">
        <f>SUM(L14:Q14)</f>
        <v>156</v>
      </c>
      <c r="G14" s="127">
        <f>F14-H14-K14</f>
        <v>44</v>
      </c>
      <c r="H14" s="116">
        <v>100</v>
      </c>
      <c r="I14" s="127">
        <v>0</v>
      </c>
      <c r="J14" s="116"/>
      <c r="K14" s="127">
        <v>12</v>
      </c>
      <c r="L14" s="122">
        <v>80</v>
      </c>
      <c r="M14" s="122">
        <v>76</v>
      </c>
      <c r="N14" s="279"/>
      <c r="O14" s="279"/>
      <c r="P14" s="212"/>
      <c r="Q14" s="212"/>
      <c r="R14" s="118"/>
      <c r="S14" s="11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x14ac:dyDescent="0.2">
      <c r="A15" s="215"/>
      <c r="B15" s="216" t="s">
        <v>69</v>
      </c>
      <c r="C15" s="115"/>
      <c r="D15" s="132">
        <f>D16+D17+D18+D19+D20+D21</f>
        <v>587</v>
      </c>
      <c r="E15" s="132"/>
      <c r="F15" s="132">
        <f>SUM(F16:F21)</f>
        <v>587</v>
      </c>
      <c r="G15" s="132">
        <f>SUM(G16:G21)</f>
        <v>213</v>
      </c>
      <c r="H15" s="132">
        <f>SUM(H16:H21)</f>
        <v>374</v>
      </c>
      <c r="I15" s="300">
        <v>0</v>
      </c>
      <c r="J15" s="132"/>
      <c r="K15" s="300"/>
      <c r="L15" s="122"/>
      <c r="M15" s="122"/>
      <c r="N15" s="279"/>
      <c r="O15" s="279"/>
      <c r="P15" s="212"/>
      <c r="Q15" s="212"/>
      <c r="R15" s="118"/>
      <c r="S15" s="116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x14ac:dyDescent="0.2">
      <c r="A16" s="215" t="s">
        <v>72</v>
      </c>
      <c r="B16" s="119" t="s">
        <v>73</v>
      </c>
      <c r="C16" s="120" t="s">
        <v>82</v>
      </c>
      <c r="D16" s="153">
        <f t="shared" si="0"/>
        <v>100</v>
      </c>
      <c r="E16" s="153"/>
      <c r="F16" s="127">
        <f t="shared" ref="F16:F21" si="1">SUM(L16:Q16)</f>
        <v>100</v>
      </c>
      <c r="G16" s="127">
        <f t="shared" ref="G16:G21" si="2">F16-H16-K16</f>
        <v>66</v>
      </c>
      <c r="H16" s="116">
        <v>34</v>
      </c>
      <c r="I16" s="127">
        <v>0</v>
      </c>
      <c r="J16" s="116"/>
      <c r="K16" s="127"/>
      <c r="L16" s="122">
        <v>100</v>
      </c>
      <c r="M16" s="122"/>
      <c r="N16" s="279"/>
      <c r="O16" s="279"/>
      <c r="P16" s="212"/>
      <c r="Q16" s="212"/>
      <c r="R16" s="118"/>
      <c r="S16" s="1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x14ac:dyDescent="0.2">
      <c r="A17" s="215" t="s">
        <v>74</v>
      </c>
      <c r="B17" s="119" t="s">
        <v>75</v>
      </c>
      <c r="C17" s="120" t="s">
        <v>116</v>
      </c>
      <c r="D17" s="153">
        <f t="shared" si="0"/>
        <v>117</v>
      </c>
      <c r="E17" s="153"/>
      <c r="F17" s="127">
        <f t="shared" si="1"/>
        <v>117</v>
      </c>
      <c r="G17" s="127">
        <f t="shared" si="2"/>
        <v>0</v>
      </c>
      <c r="H17" s="127">
        <v>117</v>
      </c>
      <c r="I17" s="127">
        <v>0</v>
      </c>
      <c r="J17" s="127"/>
      <c r="K17" s="127"/>
      <c r="L17" s="124">
        <v>60</v>
      </c>
      <c r="M17" s="124">
        <v>57</v>
      </c>
      <c r="N17" s="279"/>
      <c r="O17" s="279"/>
      <c r="P17" s="217"/>
      <c r="Q17" s="217"/>
      <c r="R17" s="118"/>
      <c r="S17" s="116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x14ac:dyDescent="0.2">
      <c r="A18" s="215" t="s">
        <v>76</v>
      </c>
      <c r="B18" s="119" t="s">
        <v>77</v>
      </c>
      <c r="C18" s="120" t="s">
        <v>116</v>
      </c>
      <c r="D18" s="153">
        <f t="shared" si="0"/>
        <v>117</v>
      </c>
      <c r="E18" s="153"/>
      <c r="F18" s="127">
        <f t="shared" si="1"/>
        <v>117</v>
      </c>
      <c r="G18" s="127">
        <f t="shared" si="2"/>
        <v>77</v>
      </c>
      <c r="H18" s="127">
        <v>40</v>
      </c>
      <c r="I18" s="127">
        <v>0</v>
      </c>
      <c r="J18" s="127"/>
      <c r="K18" s="127"/>
      <c r="L18" s="122">
        <v>60</v>
      </c>
      <c r="M18" s="122">
        <v>57</v>
      </c>
      <c r="N18" s="279"/>
      <c r="O18" s="279"/>
      <c r="P18" s="217"/>
      <c r="Q18" s="218"/>
      <c r="R18" s="118"/>
      <c r="S18" s="116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x14ac:dyDescent="0.2">
      <c r="A19" s="215" t="s">
        <v>78</v>
      </c>
      <c r="B19" s="119" t="s">
        <v>79</v>
      </c>
      <c r="C19" s="120" t="s">
        <v>170</v>
      </c>
      <c r="D19" s="153">
        <f t="shared" si="0"/>
        <v>117</v>
      </c>
      <c r="E19" s="153"/>
      <c r="F19" s="127">
        <f t="shared" si="1"/>
        <v>117</v>
      </c>
      <c r="G19" s="127">
        <f t="shared" si="2"/>
        <v>4</v>
      </c>
      <c r="H19" s="116">
        <v>113</v>
      </c>
      <c r="I19" s="127">
        <v>0</v>
      </c>
      <c r="J19" s="116"/>
      <c r="K19" s="127"/>
      <c r="L19" s="122">
        <v>60</v>
      </c>
      <c r="M19" s="122">
        <v>57</v>
      </c>
      <c r="N19" s="279"/>
      <c r="O19" s="279"/>
      <c r="P19" s="217"/>
      <c r="Q19" s="218"/>
      <c r="R19" s="118"/>
      <c r="S19" s="116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x14ac:dyDescent="0.2">
      <c r="A20" s="215" t="s">
        <v>80</v>
      </c>
      <c r="B20" s="119" t="s">
        <v>81</v>
      </c>
      <c r="C20" s="120" t="s">
        <v>82</v>
      </c>
      <c r="D20" s="153">
        <f t="shared" si="0"/>
        <v>76</v>
      </c>
      <c r="E20" s="153"/>
      <c r="F20" s="127">
        <f t="shared" si="1"/>
        <v>76</v>
      </c>
      <c r="G20" s="127">
        <f t="shared" si="2"/>
        <v>36</v>
      </c>
      <c r="H20" s="127">
        <v>40</v>
      </c>
      <c r="I20" s="127">
        <v>0</v>
      </c>
      <c r="J20" s="127"/>
      <c r="K20" s="127"/>
      <c r="L20" s="122"/>
      <c r="M20" s="122">
        <v>76</v>
      </c>
      <c r="N20" s="279"/>
      <c r="O20" s="279"/>
      <c r="P20" s="217"/>
      <c r="Q20" s="218"/>
      <c r="R20" s="118"/>
      <c r="S20" s="116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x14ac:dyDescent="0.2">
      <c r="A21" s="215" t="s">
        <v>83</v>
      </c>
      <c r="B21" s="219" t="s">
        <v>90</v>
      </c>
      <c r="C21" s="120" t="s">
        <v>82</v>
      </c>
      <c r="D21" s="153">
        <f t="shared" si="0"/>
        <v>60</v>
      </c>
      <c r="E21" s="153"/>
      <c r="F21" s="127">
        <f t="shared" si="1"/>
        <v>60</v>
      </c>
      <c r="G21" s="127">
        <f t="shared" si="2"/>
        <v>30</v>
      </c>
      <c r="H21" s="127">
        <v>30</v>
      </c>
      <c r="I21" s="127">
        <v>0</v>
      </c>
      <c r="J21" s="127"/>
      <c r="K21" s="127"/>
      <c r="L21" s="122">
        <v>60</v>
      </c>
      <c r="M21" s="122"/>
      <c r="N21" s="279"/>
      <c r="O21" s="279"/>
      <c r="P21" s="217"/>
      <c r="Q21" s="218"/>
      <c r="R21" s="118"/>
      <c r="S21" s="116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5.5" x14ac:dyDescent="0.2">
      <c r="A22" s="215"/>
      <c r="B22" s="125" t="s">
        <v>171</v>
      </c>
      <c r="C22" s="214"/>
      <c r="D22" s="132">
        <f t="shared" si="0"/>
        <v>156</v>
      </c>
      <c r="E22" s="132">
        <v>0</v>
      </c>
      <c r="F22" s="220">
        <f>SUM(F23:F23)</f>
        <v>156</v>
      </c>
      <c r="G22" s="220">
        <f>SUM(G23:G23)</f>
        <v>80</v>
      </c>
      <c r="H22" s="220">
        <f>SUM(H23:H23)</f>
        <v>76</v>
      </c>
      <c r="I22" s="220">
        <f>SUM(I23:I23)</f>
        <v>0</v>
      </c>
      <c r="J22" s="220"/>
      <c r="K22" s="220"/>
      <c r="L22" s="221"/>
      <c r="M22" s="221"/>
      <c r="N22" s="279"/>
      <c r="O22" s="279"/>
      <c r="P22" s="217"/>
      <c r="Q22" s="218"/>
      <c r="R22" s="118"/>
      <c r="S22" s="116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x14ac:dyDescent="0.2">
      <c r="A23" s="215" t="s">
        <v>85</v>
      </c>
      <c r="B23" s="119" t="s">
        <v>84</v>
      </c>
      <c r="C23" s="120" t="s">
        <v>68</v>
      </c>
      <c r="D23" s="153">
        <f t="shared" si="0"/>
        <v>156</v>
      </c>
      <c r="E23" s="153"/>
      <c r="F23" s="127">
        <f>SUM(L23:Q23)</f>
        <v>156</v>
      </c>
      <c r="G23" s="127">
        <v>80</v>
      </c>
      <c r="H23" s="116">
        <v>76</v>
      </c>
      <c r="I23" s="127">
        <v>0</v>
      </c>
      <c r="J23" s="116"/>
      <c r="K23" s="127">
        <v>12</v>
      </c>
      <c r="L23" s="122">
        <v>80</v>
      </c>
      <c r="M23" s="122">
        <v>76</v>
      </c>
      <c r="N23" s="279"/>
      <c r="O23" s="279"/>
      <c r="P23" s="217"/>
      <c r="Q23" s="218"/>
      <c r="R23" s="118"/>
      <c r="S23" s="116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5.5" x14ac:dyDescent="0.2">
      <c r="A24" s="213"/>
      <c r="B24" s="125" t="s">
        <v>172</v>
      </c>
      <c r="C24" s="214"/>
      <c r="D24" s="132">
        <f>D25+D26</f>
        <v>212</v>
      </c>
      <c r="E24" s="132">
        <v>0</v>
      </c>
      <c r="F24" s="132">
        <f>F25+F26</f>
        <v>212</v>
      </c>
      <c r="G24" s="132">
        <f>G25+G26</f>
        <v>122</v>
      </c>
      <c r="H24" s="132">
        <f>H25+H26</f>
        <v>90</v>
      </c>
      <c r="I24" s="123">
        <v>0</v>
      </c>
      <c r="J24" s="132"/>
      <c r="K24" s="123"/>
      <c r="L24" s="122"/>
      <c r="M24" s="122"/>
      <c r="N24" s="279"/>
      <c r="O24" s="279"/>
      <c r="P24" s="217"/>
      <c r="Q24" s="218"/>
      <c r="R24" s="118"/>
      <c r="S24" s="116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x14ac:dyDescent="0.2">
      <c r="A25" s="215" t="s">
        <v>86</v>
      </c>
      <c r="B25" s="222" t="s">
        <v>173</v>
      </c>
      <c r="C25" s="223" t="s">
        <v>82</v>
      </c>
      <c r="D25" s="153">
        <f t="shared" si="0"/>
        <v>95</v>
      </c>
      <c r="E25" s="153"/>
      <c r="F25" s="123">
        <f>SUM(L25:Q25)</f>
        <v>95</v>
      </c>
      <c r="G25" s="224">
        <f>F25-H25-K25</f>
        <v>45</v>
      </c>
      <c r="H25" s="127">
        <v>50</v>
      </c>
      <c r="I25" s="123">
        <v>0</v>
      </c>
      <c r="J25" s="127"/>
      <c r="K25" s="123"/>
      <c r="L25" s="122"/>
      <c r="M25" s="122">
        <v>95</v>
      </c>
      <c r="N25" s="279"/>
      <c r="O25" s="279"/>
      <c r="P25" s="217"/>
      <c r="Q25" s="218"/>
      <c r="R25" s="118"/>
      <c r="S25" s="116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x14ac:dyDescent="0.2">
      <c r="A26" s="215" t="s">
        <v>87</v>
      </c>
      <c r="B26" s="225" t="s">
        <v>88</v>
      </c>
      <c r="C26" s="120" t="s">
        <v>116</v>
      </c>
      <c r="D26" s="153">
        <f t="shared" si="0"/>
        <v>117</v>
      </c>
      <c r="E26" s="153"/>
      <c r="F26" s="123">
        <f>SUM(L26:Q26)</f>
        <v>117</v>
      </c>
      <c r="G26" s="224">
        <f>F26-H26-K26</f>
        <v>77</v>
      </c>
      <c r="H26" s="226">
        <v>40</v>
      </c>
      <c r="I26" s="123">
        <v>0</v>
      </c>
      <c r="J26" s="226"/>
      <c r="K26" s="123"/>
      <c r="L26" s="122">
        <v>60</v>
      </c>
      <c r="M26" s="122">
        <v>57</v>
      </c>
      <c r="N26" s="279"/>
      <c r="O26" s="279"/>
      <c r="P26" s="217"/>
      <c r="Q26" s="218"/>
      <c r="R26" s="118"/>
      <c r="S26" s="11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x14ac:dyDescent="0.2">
      <c r="A27" s="215"/>
      <c r="B27" s="227" t="s">
        <v>91</v>
      </c>
      <c r="C27" s="214"/>
      <c r="D27" s="132">
        <f t="shared" si="0"/>
        <v>156</v>
      </c>
      <c r="E27" s="132"/>
      <c r="F27" s="132">
        <f>SUM(F28)</f>
        <v>156</v>
      </c>
      <c r="G27" s="132">
        <f>SUM(G28)</f>
        <v>116</v>
      </c>
      <c r="H27" s="132">
        <f>SUM(H28)</f>
        <v>40</v>
      </c>
      <c r="I27" s="301">
        <v>0</v>
      </c>
      <c r="J27" s="132"/>
      <c r="K27" s="301"/>
      <c r="L27" s="122"/>
      <c r="M27" s="122"/>
      <c r="N27" s="279"/>
      <c r="O27" s="279"/>
      <c r="P27" s="217"/>
      <c r="Q27" s="218"/>
      <c r="R27" s="118"/>
      <c r="S27" s="116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x14ac:dyDescent="0.2">
      <c r="A28" s="215" t="s">
        <v>89</v>
      </c>
      <c r="B28" s="225" t="s">
        <v>174</v>
      </c>
      <c r="C28" s="120" t="s">
        <v>118</v>
      </c>
      <c r="D28" s="153">
        <f t="shared" si="0"/>
        <v>156</v>
      </c>
      <c r="E28" s="153"/>
      <c r="F28" s="123">
        <f>SUM(L28:Q28)</f>
        <v>156</v>
      </c>
      <c r="G28" s="137">
        <f>F28-H28-K28</f>
        <v>116</v>
      </c>
      <c r="H28" s="226">
        <v>40</v>
      </c>
      <c r="I28" s="123">
        <v>0</v>
      </c>
      <c r="J28" s="226"/>
      <c r="K28" s="123"/>
      <c r="L28" s="122">
        <v>80</v>
      </c>
      <c r="M28" s="122">
        <v>76</v>
      </c>
      <c r="N28" s="279"/>
      <c r="O28" s="279"/>
      <c r="P28" s="217"/>
      <c r="Q28" s="218"/>
      <c r="R28" s="118"/>
      <c r="S28" s="116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33" customFormat="1" ht="12.75" x14ac:dyDescent="0.2">
      <c r="A29" s="129" t="s">
        <v>92</v>
      </c>
      <c r="B29" s="129" t="s">
        <v>93</v>
      </c>
      <c r="C29" s="115"/>
      <c r="D29" s="131">
        <f t="shared" ref="D29:I29" si="3">SUM(D30:D34)+D35</f>
        <v>532</v>
      </c>
      <c r="E29" s="131">
        <f t="shared" si="3"/>
        <v>0</v>
      </c>
      <c r="F29" s="131">
        <f t="shared" si="3"/>
        <v>532</v>
      </c>
      <c r="G29" s="131">
        <f t="shared" si="3"/>
        <v>114</v>
      </c>
      <c r="H29" s="131">
        <f t="shared" si="3"/>
        <v>418</v>
      </c>
      <c r="I29" s="131">
        <f t="shared" si="3"/>
        <v>0</v>
      </c>
      <c r="J29" s="131"/>
      <c r="K29" s="131"/>
      <c r="L29" s="121"/>
      <c r="M29" s="121"/>
      <c r="N29" s="280"/>
      <c r="O29" s="280"/>
      <c r="P29" s="116"/>
      <c r="Q29" s="118"/>
      <c r="R29" s="118"/>
      <c r="S29" s="116"/>
    </row>
    <row r="30" spans="1:255" ht="14.25" x14ac:dyDescent="0.2">
      <c r="A30" s="134" t="s">
        <v>94</v>
      </c>
      <c r="B30" s="135" t="s">
        <v>95</v>
      </c>
      <c r="C30" s="136" t="s">
        <v>82</v>
      </c>
      <c r="D30" s="153">
        <f>E30+F30</f>
        <v>40</v>
      </c>
      <c r="E30" s="153"/>
      <c r="F30" s="123">
        <f>SUM(L30:R30)</f>
        <v>40</v>
      </c>
      <c r="G30" s="137">
        <f>F30-H30-K30</f>
        <v>20</v>
      </c>
      <c r="H30" s="226">
        <v>20</v>
      </c>
      <c r="I30" s="123">
        <v>0</v>
      </c>
      <c r="J30" s="226"/>
      <c r="K30" s="123"/>
      <c r="L30" s="121"/>
      <c r="M30" s="121"/>
      <c r="N30" s="280"/>
      <c r="O30" s="280"/>
      <c r="P30" s="116"/>
      <c r="Q30" s="118"/>
      <c r="R30" s="118">
        <v>40</v>
      </c>
      <c r="S30" s="116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x14ac:dyDescent="0.2">
      <c r="A31" s="135" t="s">
        <v>96</v>
      </c>
      <c r="B31" s="135" t="s">
        <v>77</v>
      </c>
      <c r="C31" s="136" t="s">
        <v>82</v>
      </c>
      <c r="D31" s="153">
        <f>E31+F31</f>
        <v>60</v>
      </c>
      <c r="E31" s="153"/>
      <c r="F31" s="123">
        <f>SUM(L31:R31)</f>
        <v>60</v>
      </c>
      <c r="G31" s="137">
        <f>F31-H31-K31</f>
        <v>30</v>
      </c>
      <c r="H31" s="226">
        <v>30</v>
      </c>
      <c r="I31" s="123">
        <v>0</v>
      </c>
      <c r="J31" s="226"/>
      <c r="K31" s="123"/>
      <c r="L31" s="121"/>
      <c r="M31" s="121"/>
      <c r="N31" s="281">
        <v>60</v>
      </c>
      <c r="O31" s="281"/>
      <c r="P31" s="118"/>
      <c r="Q31" s="118"/>
      <c r="R31" s="118"/>
      <c r="S31" s="11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x14ac:dyDescent="0.2">
      <c r="A32" s="135" t="s">
        <v>97</v>
      </c>
      <c r="B32" s="135" t="s">
        <v>175</v>
      </c>
      <c r="C32" s="136" t="s">
        <v>82</v>
      </c>
      <c r="D32" s="153">
        <f>E32+F32</f>
        <v>60</v>
      </c>
      <c r="E32" s="153"/>
      <c r="F32" s="123">
        <f>SUM(L32:R32)</f>
        <v>60</v>
      </c>
      <c r="G32" s="137">
        <f>F32-H32-K32</f>
        <v>30</v>
      </c>
      <c r="H32" s="226">
        <v>30</v>
      </c>
      <c r="I32" s="123">
        <v>0</v>
      </c>
      <c r="J32" s="226"/>
      <c r="K32" s="123"/>
      <c r="L32" s="121"/>
      <c r="M32" s="121"/>
      <c r="N32" s="281">
        <v>60</v>
      </c>
      <c r="O32" s="281"/>
      <c r="P32" s="118"/>
      <c r="Q32" s="118"/>
      <c r="R32" s="118"/>
      <c r="S32" s="116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x14ac:dyDescent="0.2">
      <c r="A33" s="135" t="s">
        <v>98</v>
      </c>
      <c r="B33" s="135" t="s">
        <v>99</v>
      </c>
      <c r="C33" s="136" t="s">
        <v>193</v>
      </c>
      <c r="D33" s="153">
        <f>E33+F33</f>
        <v>164</v>
      </c>
      <c r="E33" s="153"/>
      <c r="F33" s="123">
        <f>SUM(L33:R33)</f>
        <v>164</v>
      </c>
      <c r="G33" s="137">
        <f>F33-H33-K33</f>
        <v>0</v>
      </c>
      <c r="H33" s="226">
        <v>164</v>
      </c>
      <c r="I33" s="123">
        <v>0</v>
      </c>
      <c r="J33" s="226"/>
      <c r="K33" s="123"/>
      <c r="L33" s="121"/>
      <c r="M33" s="121"/>
      <c r="N33" s="281">
        <v>40</v>
      </c>
      <c r="O33" s="281">
        <v>22</v>
      </c>
      <c r="P33" s="118">
        <v>40</v>
      </c>
      <c r="Q33" s="118">
        <v>22</v>
      </c>
      <c r="R33" s="118">
        <v>40</v>
      </c>
      <c r="S33" s="116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x14ac:dyDescent="0.2">
      <c r="A34" s="135" t="s">
        <v>100</v>
      </c>
      <c r="B34" s="135" t="s">
        <v>79</v>
      </c>
      <c r="C34" s="136" t="s">
        <v>193</v>
      </c>
      <c r="D34" s="153">
        <f>E34+F34</f>
        <v>164</v>
      </c>
      <c r="E34" s="153"/>
      <c r="F34" s="123">
        <f>SUM(L34:R34)</f>
        <v>164</v>
      </c>
      <c r="G34" s="137">
        <f>F34-H34-K34</f>
        <v>10</v>
      </c>
      <c r="H34" s="226">
        <v>154</v>
      </c>
      <c r="I34" s="123">
        <v>0</v>
      </c>
      <c r="J34" s="226"/>
      <c r="K34" s="123"/>
      <c r="L34" s="121"/>
      <c r="M34" s="121"/>
      <c r="N34" s="280">
        <v>40</v>
      </c>
      <c r="O34" s="281">
        <v>22</v>
      </c>
      <c r="P34" s="118">
        <v>40</v>
      </c>
      <c r="Q34" s="116">
        <v>22</v>
      </c>
      <c r="R34" s="118">
        <v>40</v>
      </c>
      <c r="S34" s="116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x14ac:dyDescent="0.2">
      <c r="A35" s="135"/>
      <c r="B35" s="129" t="s">
        <v>91</v>
      </c>
      <c r="C35" s="214"/>
      <c r="D35" s="132">
        <f t="shared" ref="D35:I35" si="4">SUM(D36:D36)</f>
        <v>44</v>
      </c>
      <c r="E35" s="132">
        <f t="shared" si="4"/>
        <v>0</v>
      </c>
      <c r="F35" s="132">
        <f t="shared" si="4"/>
        <v>44</v>
      </c>
      <c r="G35" s="132">
        <f t="shared" si="4"/>
        <v>24</v>
      </c>
      <c r="H35" s="132">
        <f t="shared" si="4"/>
        <v>20</v>
      </c>
      <c r="I35" s="132">
        <f t="shared" si="4"/>
        <v>0</v>
      </c>
      <c r="J35" s="132"/>
      <c r="K35" s="132"/>
      <c r="L35" s="121"/>
      <c r="M35" s="121"/>
      <c r="N35" s="282"/>
      <c r="O35" s="283"/>
      <c r="P35" s="229"/>
      <c r="Q35" s="128"/>
      <c r="R35" s="229"/>
      <c r="S35" s="128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x14ac:dyDescent="0.2">
      <c r="A36" s="135" t="s">
        <v>101</v>
      </c>
      <c r="B36" s="252" t="s">
        <v>186</v>
      </c>
      <c r="C36" s="251" t="s">
        <v>82</v>
      </c>
      <c r="D36" s="153">
        <f>E36+F36</f>
        <v>44</v>
      </c>
      <c r="E36" s="250"/>
      <c r="F36" s="123">
        <f>SUM(L36:Q36)</f>
        <v>44</v>
      </c>
      <c r="G36" s="137">
        <f>F36-H36-K36</f>
        <v>24</v>
      </c>
      <c r="H36" s="246">
        <v>20</v>
      </c>
      <c r="I36" s="132">
        <v>0</v>
      </c>
      <c r="J36" s="246"/>
      <c r="K36" s="132"/>
      <c r="L36" s="121"/>
      <c r="M36" s="228"/>
      <c r="N36" s="284"/>
      <c r="O36" s="285"/>
      <c r="P36" s="233"/>
      <c r="Q36" s="232">
        <v>44</v>
      </c>
      <c r="R36" s="233"/>
      <c r="S36" s="23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144" customFormat="1" ht="12.75" x14ac:dyDescent="0.2">
      <c r="A37" s="141" t="s">
        <v>102</v>
      </c>
      <c r="B37" s="129" t="s">
        <v>103</v>
      </c>
      <c r="C37" s="214"/>
      <c r="D37" s="131">
        <f t="shared" ref="D37:I37" si="5">SUM(D38:D38)</f>
        <v>80</v>
      </c>
      <c r="E37" s="131">
        <f t="shared" si="5"/>
        <v>0</v>
      </c>
      <c r="F37" s="131">
        <f t="shared" si="5"/>
        <v>80</v>
      </c>
      <c r="G37" s="131">
        <f t="shared" si="5"/>
        <v>24</v>
      </c>
      <c r="H37" s="131">
        <f t="shared" si="5"/>
        <v>50</v>
      </c>
      <c r="I37" s="132">
        <f t="shared" si="5"/>
        <v>0</v>
      </c>
      <c r="J37" s="131"/>
      <c r="K37" s="132">
        <f>K38</f>
        <v>6</v>
      </c>
      <c r="L37" s="142"/>
      <c r="M37" s="142"/>
      <c r="N37" s="286"/>
      <c r="O37" s="286"/>
      <c r="P37" s="230"/>
      <c r="Q37" s="230"/>
      <c r="R37" s="230"/>
      <c r="S37" s="231"/>
    </row>
    <row r="38" spans="1:255" s="133" customFormat="1" ht="25.5" x14ac:dyDescent="0.2">
      <c r="A38" s="135" t="s">
        <v>104</v>
      </c>
      <c r="B38" s="135" t="s">
        <v>176</v>
      </c>
      <c r="C38" s="136" t="s">
        <v>211</v>
      </c>
      <c r="D38" s="153">
        <f>E38+F38</f>
        <v>80</v>
      </c>
      <c r="E38" s="153"/>
      <c r="F38" s="123">
        <f>SUM(L38:Q38)</f>
        <v>80</v>
      </c>
      <c r="G38" s="137">
        <f>F38-H38-K38</f>
        <v>24</v>
      </c>
      <c r="H38" s="226">
        <v>50</v>
      </c>
      <c r="I38" s="123">
        <v>0</v>
      </c>
      <c r="J38" s="226"/>
      <c r="K38" s="123">
        <v>6</v>
      </c>
      <c r="L38" s="121"/>
      <c r="M38" s="121"/>
      <c r="N38" s="281">
        <v>80</v>
      </c>
      <c r="O38" s="281"/>
      <c r="P38" s="118"/>
      <c r="Q38" s="118"/>
      <c r="R38" s="140"/>
      <c r="S38" s="116"/>
    </row>
    <row r="39" spans="1:255" ht="14.25" x14ac:dyDescent="0.2">
      <c r="A39" s="129" t="s">
        <v>105</v>
      </c>
      <c r="B39" s="129" t="s">
        <v>106</v>
      </c>
      <c r="C39" s="115"/>
      <c r="D39" s="131">
        <f t="shared" ref="D39:I39" si="6">SUM(D40:D48)+D49</f>
        <v>1322</v>
      </c>
      <c r="E39" s="131">
        <f t="shared" si="6"/>
        <v>0</v>
      </c>
      <c r="F39" s="131">
        <f t="shared" si="6"/>
        <v>1318</v>
      </c>
      <c r="G39" s="131">
        <f t="shared" si="6"/>
        <v>466</v>
      </c>
      <c r="H39" s="131">
        <f t="shared" si="6"/>
        <v>828</v>
      </c>
      <c r="I39" s="131">
        <f t="shared" si="6"/>
        <v>0</v>
      </c>
      <c r="J39" s="131"/>
      <c r="K39" s="131">
        <f>SUM(K40:K48)</f>
        <v>6</v>
      </c>
      <c r="L39" s="142"/>
      <c r="M39" s="139"/>
      <c r="N39" s="287"/>
      <c r="O39" s="281"/>
      <c r="P39" s="118"/>
      <c r="Q39" s="140"/>
      <c r="R39" s="118"/>
      <c r="S39" s="143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133" customFormat="1" ht="12.75" x14ac:dyDescent="0.2">
      <c r="A40" s="135" t="s">
        <v>107</v>
      </c>
      <c r="B40" s="135" t="s">
        <v>177</v>
      </c>
      <c r="C40" s="136" t="s">
        <v>82</v>
      </c>
      <c r="D40" s="153">
        <f>E40+F40</f>
        <v>60</v>
      </c>
      <c r="E40" s="153"/>
      <c r="F40" s="123">
        <f t="shared" ref="F40:F45" si="7">SUM(L40:S40)</f>
        <v>60</v>
      </c>
      <c r="G40" s="137">
        <f t="shared" ref="G40:G48" si="8">F40-H40-K40</f>
        <v>30</v>
      </c>
      <c r="H40" s="292">
        <v>30</v>
      </c>
      <c r="I40" s="123">
        <v>0</v>
      </c>
      <c r="J40" s="292"/>
      <c r="K40" s="123"/>
      <c r="L40" s="121"/>
      <c r="M40" s="121"/>
      <c r="N40" s="281"/>
      <c r="O40" s="281"/>
      <c r="P40" s="116">
        <v>60</v>
      </c>
      <c r="Q40" s="118"/>
      <c r="R40" s="118"/>
      <c r="S40" s="116"/>
    </row>
    <row r="41" spans="1:255" ht="14.25" x14ac:dyDescent="0.2">
      <c r="A41" s="135" t="s">
        <v>108</v>
      </c>
      <c r="B41" s="135" t="s">
        <v>194</v>
      </c>
      <c r="C41" s="136" t="s">
        <v>82</v>
      </c>
      <c r="D41" s="153">
        <f t="shared" ref="D41:D48" si="9">E41+F41</f>
        <v>55</v>
      </c>
      <c r="E41" s="153"/>
      <c r="F41" s="123">
        <f t="shared" si="7"/>
        <v>55</v>
      </c>
      <c r="G41" s="137">
        <f t="shared" si="8"/>
        <v>31</v>
      </c>
      <c r="H41" s="292">
        <v>24</v>
      </c>
      <c r="I41" s="123">
        <v>0</v>
      </c>
      <c r="J41" s="292"/>
      <c r="K41" s="123"/>
      <c r="L41" s="121"/>
      <c r="M41" s="139"/>
      <c r="N41" s="281"/>
      <c r="O41" s="281">
        <v>55</v>
      </c>
      <c r="P41" s="118"/>
      <c r="Q41" s="118"/>
      <c r="R41" s="118"/>
      <c r="S41" s="116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4.25" x14ac:dyDescent="0.2">
      <c r="A42" s="135" t="s">
        <v>109</v>
      </c>
      <c r="B42" s="135" t="s">
        <v>179</v>
      </c>
      <c r="C42" s="136" t="s">
        <v>214</v>
      </c>
      <c r="D42" s="153">
        <f t="shared" si="9"/>
        <v>184</v>
      </c>
      <c r="E42" s="153"/>
      <c r="F42" s="123">
        <f t="shared" si="7"/>
        <v>184</v>
      </c>
      <c r="G42" s="137">
        <f t="shared" si="8"/>
        <v>24</v>
      </c>
      <c r="H42" s="292">
        <v>160</v>
      </c>
      <c r="I42" s="123">
        <v>0</v>
      </c>
      <c r="J42" s="292"/>
      <c r="K42" s="123"/>
      <c r="L42" s="121"/>
      <c r="M42" s="139"/>
      <c r="N42" s="287">
        <v>40</v>
      </c>
      <c r="O42" s="281">
        <v>44</v>
      </c>
      <c r="P42" s="118">
        <v>100</v>
      </c>
      <c r="Q42" s="249"/>
      <c r="R42" s="118"/>
      <c r="S42" s="116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4.25" x14ac:dyDescent="0.2">
      <c r="A43" s="135" t="s">
        <v>111</v>
      </c>
      <c r="B43" s="135" t="s">
        <v>180</v>
      </c>
      <c r="C43" s="136" t="s">
        <v>82</v>
      </c>
      <c r="D43" s="153">
        <f t="shared" si="9"/>
        <v>44</v>
      </c>
      <c r="E43" s="153"/>
      <c r="F43" s="123">
        <f t="shared" si="7"/>
        <v>44</v>
      </c>
      <c r="G43" s="137">
        <f t="shared" si="8"/>
        <v>26</v>
      </c>
      <c r="H43" s="292">
        <v>18</v>
      </c>
      <c r="I43" s="123">
        <v>0</v>
      </c>
      <c r="J43" s="292"/>
      <c r="K43" s="123"/>
      <c r="L43" s="121"/>
      <c r="M43" s="121"/>
      <c r="N43" s="281"/>
      <c r="O43" s="281"/>
      <c r="P43" s="116"/>
      <c r="Q43" s="118">
        <v>44</v>
      </c>
      <c r="R43" s="118"/>
      <c r="S43" s="116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4.25" x14ac:dyDescent="0.2">
      <c r="A44" s="135" t="s">
        <v>112</v>
      </c>
      <c r="B44" s="135" t="s">
        <v>195</v>
      </c>
      <c r="C44" s="136" t="s">
        <v>82</v>
      </c>
      <c r="D44" s="153">
        <f t="shared" si="9"/>
        <v>40</v>
      </c>
      <c r="E44" s="153"/>
      <c r="F44" s="123">
        <f t="shared" si="7"/>
        <v>40</v>
      </c>
      <c r="G44" s="137">
        <f t="shared" si="8"/>
        <v>28</v>
      </c>
      <c r="H44" s="292">
        <v>12</v>
      </c>
      <c r="I44" s="123">
        <v>0</v>
      </c>
      <c r="J44" s="292"/>
      <c r="K44" s="123"/>
      <c r="L44" s="121"/>
      <c r="M44" s="121"/>
      <c r="N44" s="281">
        <v>40</v>
      </c>
      <c r="O44" s="281"/>
      <c r="P44" s="116"/>
      <c r="Q44" s="118"/>
      <c r="R44" s="118"/>
      <c r="S44" s="116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4.25" x14ac:dyDescent="0.2">
      <c r="A45" s="135" t="s">
        <v>113</v>
      </c>
      <c r="B45" s="135" t="s">
        <v>212</v>
      </c>
      <c r="C45" s="136" t="s">
        <v>82</v>
      </c>
      <c r="D45" s="153">
        <f t="shared" si="9"/>
        <v>40</v>
      </c>
      <c r="E45" s="153"/>
      <c r="F45" s="123">
        <f t="shared" si="7"/>
        <v>40</v>
      </c>
      <c r="G45" s="137">
        <f t="shared" si="8"/>
        <v>26</v>
      </c>
      <c r="H45" s="292">
        <v>14</v>
      </c>
      <c r="I45" s="123">
        <v>0</v>
      </c>
      <c r="J45" s="292"/>
      <c r="K45" s="123"/>
      <c r="L45" s="121"/>
      <c r="M45" s="139"/>
      <c r="N45" s="281">
        <v>40</v>
      </c>
      <c r="O45" s="281"/>
      <c r="P45" s="118"/>
      <c r="Q45" s="118"/>
      <c r="R45" s="118"/>
      <c r="S45" s="116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4.25" x14ac:dyDescent="0.2">
      <c r="A46" s="135" t="s">
        <v>114</v>
      </c>
      <c r="B46" s="135" t="s">
        <v>110</v>
      </c>
      <c r="C46" s="136" t="s">
        <v>213</v>
      </c>
      <c r="D46" s="153">
        <f t="shared" si="9"/>
        <v>60</v>
      </c>
      <c r="E46" s="153"/>
      <c r="F46" s="123">
        <f>SUM(L46:S46)</f>
        <v>60</v>
      </c>
      <c r="G46" s="137">
        <f t="shared" si="8"/>
        <v>32</v>
      </c>
      <c r="H46" s="292">
        <v>22</v>
      </c>
      <c r="I46" s="123">
        <v>0</v>
      </c>
      <c r="J46" s="292"/>
      <c r="K46" s="123">
        <v>6</v>
      </c>
      <c r="L46" s="121"/>
      <c r="M46" s="139"/>
      <c r="N46" s="281">
        <v>60</v>
      </c>
      <c r="O46" s="281"/>
      <c r="P46" s="118"/>
      <c r="Q46" s="118"/>
      <c r="R46" s="118"/>
      <c r="S46" s="11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4.25" x14ac:dyDescent="0.2">
      <c r="A47" s="135" t="s">
        <v>115</v>
      </c>
      <c r="B47" s="135" t="s">
        <v>178</v>
      </c>
      <c r="C47" s="136" t="s">
        <v>82</v>
      </c>
      <c r="D47" s="153">
        <f t="shared" si="9"/>
        <v>44</v>
      </c>
      <c r="E47" s="153"/>
      <c r="F47" s="123">
        <f>SUM(L47:S47)</f>
        <v>44</v>
      </c>
      <c r="G47" s="137">
        <f t="shared" si="8"/>
        <v>26</v>
      </c>
      <c r="H47" s="292">
        <v>18</v>
      </c>
      <c r="I47" s="123">
        <v>0</v>
      </c>
      <c r="J47" s="292"/>
      <c r="K47" s="123"/>
      <c r="L47" s="121"/>
      <c r="M47" s="139"/>
      <c r="N47" s="281"/>
      <c r="O47" s="281">
        <v>44</v>
      </c>
      <c r="P47" s="118"/>
      <c r="Q47" s="118"/>
      <c r="R47" s="118"/>
      <c r="S47" s="116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4.25" x14ac:dyDescent="0.2">
      <c r="A48" s="135" t="s">
        <v>117</v>
      </c>
      <c r="B48" s="135" t="s">
        <v>119</v>
      </c>
      <c r="C48" s="136" t="s">
        <v>82</v>
      </c>
      <c r="D48" s="153">
        <f t="shared" si="9"/>
        <v>60</v>
      </c>
      <c r="E48" s="153"/>
      <c r="F48" s="123">
        <f>SUM(L48:S48)</f>
        <v>60</v>
      </c>
      <c r="G48" s="137">
        <f t="shared" si="8"/>
        <v>20</v>
      </c>
      <c r="H48" s="292">
        <v>40</v>
      </c>
      <c r="I48" s="123">
        <v>0</v>
      </c>
      <c r="J48" s="292"/>
      <c r="K48" s="123"/>
      <c r="L48" s="121"/>
      <c r="M48" s="139"/>
      <c r="N48" s="281"/>
      <c r="O48" s="281"/>
      <c r="P48" s="118">
        <v>60</v>
      </c>
      <c r="Q48" s="118"/>
      <c r="R48" s="118"/>
      <c r="S48" s="116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4.25" x14ac:dyDescent="0.2">
      <c r="A49" s="135"/>
      <c r="B49" s="129" t="s">
        <v>91</v>
      </c>
      <c r="C49" s="115"/>
      <c r="D49" s="131">
        <f>SUM(D50:D54)</f>
        <v>735</v>
      </c>
      <c r="E49" s="131"/>
      <c r="F49" s="131">
        <f>SUM(F50:F54)</f>
        <v>731</v>
      </c>
      <c r="G49" s="131">
        <f>SUM(G50:G54)</f>
        <v>223</v>
      </c>
      <c r="H49" s="131">
        <f>SUM(H50:H54)</f>
        <v>490</v>
      </c>
      <c r="I49" s="131">
        <f>SUM(I50:I54)</f>
        <v>0</v>
      </c>
      <c r="J49" s="131"/>
      <c r="K49" s="301">
        <f>SUM(K50:K53)</f>
        <v>12</v>
      </c>
      <c r="L49" s="121"/>
      <c r="M49" s="121"/>
      <c r="N49" s="281"/>
      <c r="O49" s="281"/>
      <c r="P49" s="116"/>
      <c r="Q49" s="118"/>
      <c r="R49" s="118"/>
      <c r="S49" s="116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4.25" x14ac:dyDescent="0.2">
      <c r="A50" s="135" t="s">
        <v>224</v>
      </c>
      <c r="B50" s="252" t="s">
        <v>184</v>
      </c>
      <c r="C50" s="136" t="s">
        <v>82</v>
      </c>
      <c r="D50" s="153">
        <f>E50+F50</f>
        <v>60</v>
      </c>
      <c r="E50" s="153"/>
      <c r="F50" s="123">
        <f>SUM(L50:R50)</f>
        <v>60</v>
      </c>
      <c r="G50" s="137">
        <f>F50-H50-K50</f>
        <v>30</v>
      </c>
      <c r="H50" s="226">
        <v>30</v>
      </c>
      <c r="I50" s="123">
        <v>0</v>
      </c>
      <c r="J50" s="226"/>
      <c r="K50" s="123"/>
      <c r="L50" s="121"/>
      <c r="M50" s="121"/>
      <c r="N50" s="281">
        <v>60</v>
      </c>
      <c r="O50" s="281"/>
      <c r="P50" s="116"/>
      <c r="Q50" s="118"/>
      <c r="R50" s="118"/>
      <c r="S50" s="116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4.25" x14ac:dyDescent="0.2">
      <c r="A51" s="135" t="s">
        <v>120</v>
      </c>
      <c r="B51" s="252" t="s">
        <v>185</v>
      </c>
      <c r="C51" s="136" t="s">
        <v>118</v>
      </c>
      <c r="D51" s="153">
        <f>E51+F51</f>
        <v>133</v>
      </c>
      <c r="E51" s="153"/>
      <c r="F51" s="123">
        <f>SUM(L51:R51)</f>
        <v>133</v>
      </c>
      <c r="G51" s="137">
        <f>F51-H51-K51</f>
        <v>73</v>
      </c>
      <c r="H51" s="226">
        <v>60</v>
      </c>
      <c r="I51" s="123">
        <v>0</v>
      </c>
      <c r="J51" s="226"/>
      <c r="K51" s="123"/>
      <c r="L51" s="121"/>
      <c r="M51" s="121"/>
      <c r="N51" s="281"/>
      <c r="O51" s="281"/>
      <c r="P51" s="116">
        <v>100</v>
      </c>
      <c r="Q51" s="118">
        <v>33</v>
      </c>
      <c r="R51" s="118"/>
      <c r="S51" s="116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25.5" x14ac:dyDescent="0.2">
      <c r="A52" s="135" t="s">
        <v>121</v>
      </c>
      <c r="B52" s="278" t="s">
        <v>225</v>
      </c>
      <c r="C52" s="136" t="s">
        <v>215</v>
      </c>
      <c r="D52" s="153">
        <f>E52+F52</f>
        <v>168</v>
      </c>
      <c r="E52" s="153"/>
      <c r="F52" s="123">
        <f>SUM(L52:R52)</f>
        <v>168</v>
      </c>
      <c r="G52" s="137">
        <f>F52-H52-K52</f>
        <v>42</v>
      </c>
      <c r="H52" s="292">
        <v>120</v>
      </c>
      <c r="I52" s="123">
        <v>0</v>
      </c>
      <c r="J52" s="292"/>
      <c r="K52" s="123">
        <v>6</v>
      </c>
      <c r="L52" s="121"/>
      <c r="M52" s="121"/>
      <c r="N52" s="281">
        <v>80</v>
      </c>
      <c r="O52" s="281">
        <v>88</v>
      </c>
      <c r="P52" s="116"/>
      <c r="Q52" s="118"/>
      <c r="R52" s="118"/>
      <c r="S52" s="116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25.5" x14ac:dyDescent="0.2">
      <c r="A53" s="135" t="s">
        <v>209</v>
      </c>
      <c r="B53" s="278" t="s">
        <v>226</v>
      </c>
      <c r="C53" s="136" t="s">
        <v>122</v>
      </c>
      <c r="D53" s="153">
        <f>E53+F53</f>
        <v>274</v>
      </c>
      <c r="E53" s="153">
        <v>4</v>
      </c>
      <c r="F53" s="123">
        <f>SUM(L53:R53)</f>
        <v>270</v>
      </c>
      <c r="G53" s="137">
        <f>F53-H53-K53</f>
        <v>64</v>
      </c>
      <c r="H53" s="292">
        <v>200</v>
      </c>
      <c r="I53" s="123">
        <v>0</v>
      </c>
      <c r="J53" s="292"/>
      <c r="K53" s="123">
        <v>6</v>
      </c>
      <c r="L53" s="121"/>
      <c r="M53" s="121"/>
      <c r="N53" s="281"/>
      <c r="O53" s="281"/>
      <c r="P53" s="116">
        <v>160</v>
      </c>
      <c r="Q53" s="118">
        <v>110</v>
      </c>
      <c r="R53" s="118"/>
      <c r="S53" s="116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25.5" x14ac:dyDescent="0.2">
      <c r="A54" s="135" t="s">
        <v>187</v>
      </c>
      <c r="B54" s="278" t="s">
        <v>227</v>
      </c>
      <c r="C54" s="136" t="s">
        <v>216</v>
      </c>
      <c r="D54" s="153">
        <f>E54+F54</f>
        <v>100</v>
      </c>
      <c r="E54" s="153"/>
      <c r="F54" s="123">
        <f>SUM(L54:R54)</f>
        <v>100</v>
      </c>
      <c r="G54" s="137">
        <f>F54-H54-K54</f>
        <v>14</v>
      </c>
      <c r="H54" s="292">
        <v>80</v>
      </c>
      <c r="I54" s="123">
        <v>0</v>
      </c>
      <c r="J54" s="292"/>
      <c r="K54" s="123">
        <v>6</v>
      </c>
      <c r="L54" s="121"/>
      <c r="M54" s="121"/>
      <c r="N54" s="281"/>
      <c r="O54" s="281"/>
      <c r="P54" s="116"/>
      <c r="Q54" s="118"/>
      <c r="R54" s="118">
        <v>100</v>
      </c>
      <c r="S54" s="116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s="144" customFormat="1" ht="12.75" x14ac:dyDescent="0.2">
      <c r="A55" s="129" t="s">
        <v>123</v>
      </c>
      <c r="B55" s="129" t="s">
        <v>124</v>
      </c>
      <c r="C55" s="115"/>
      <c r="D55" s="132">
        <f t="shared" ref="D55:I55" si="10">D56+D60+D65+D71</f>
        <v>2026</v>
      </c>
      <c r="E55" s="132">
        <f t="shared" si="10"/>
        <v>24</v>
      </c>
      <c r="F55" s="132">
        <f t="shared" si="10"/>
        <v>1022</v>
      </c>
      <c r="G55" s="132">
        <f t="shared" si="10"/>
        <v>286</v>
      </c>
      <c r="H55" s="293">
        <f t="shared" si="10"/>
        <v>730</v>
      </c>
      <c r="I55" s="132">
        <f t="shared" si="10"/>
        <v>30</v>
      </c>
      <c r="J55" s="293">
        <f>SUM(J56+J60+J65+J71+J76)</f>
        <v>1116</v>
      </c>
      <c r="K55" s="132">
        <f>SUM(K56:K78)</f>
        <v>168</v>
      </c>
      <c r="L55" s="142"/>
      <c r="M55" s="142"/>
      <c r="N55" s="288"/>
      <c r="O55" s="288"/>
      <c r="P55" s="118"/>
      <c r="Q55" s="140"/>
      <c r="R55" s="118"/>
      <c r="S55" s="143"/>
    </row>
    <row r="56" spans="1:255" ht="14.25" x14ac:dyDescent="0.2">
      <c r="A56" s="129" t="s">
        <v>125</v>
      </c>
      <c r="B56" s="129" t="s">
        <v>196</v>
      </c>
      <c r="C56" s="130"/>
      <c r="D56" s="131">
        <f>SUM(D57:D59)</f>
        <v>577</v>
      </c>
      <c r="E56" s="131"/>
      <c r="F56" s="131">
        <f>SUM(F57:F57)</f>
        <v>281</v>
      </c>
      <c r="G56" s="131">
        <f>SUM(G57:G57)</f>
        <v>85</v>
      </c>
      <c r="H56" s="293">
        <f>SUM(H57:H57)</f>
        <v>190</v>
      </c>
      <c r="I56" s="131">
        <f>SUM(I57:I57)</f>
        <v>30</v>
      </c>
      <c r="J56" s="293">
        <f>SUM(J58:J59)</f>
        <v>288</v>
      </c>
      <c r="K56" s="131"/>
      <c r="L56" s="142"/>
      <c r="M56" s="142"/>
      <c r="N56" s="288"/>
      <c r="O56" s="288"/>
      <c r="P56" s="116"/>
      <c r="Q56" s="118"/>
      <c r="R56" s="118"/>
      <c r="S56" s="143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s="133" customFormat="1" ht="16.5" customHeight="1" x14ac:dyDescent="0.2">
      <c r="A57" s="146" t="s">
        <v>127</v>
      </c>
      <c r="B57" s="135" t="s">
        <v>197</v>
      </c>
      <c r="C57" s="136" t="s">
        <v>217</v>
      </c>
      <c r="D57" s="153">
        <f>E57+F57</f>
        <v>289</v>
      </c>
      <c r="E57" s="153">
        <v>8</v>
      </c>
      <c r="F57" s="123">
        <f>SUM(L57:S57)</f>
        <v>281</v>
      </c>
      <c r="G57" s="137">
        <f>F57-H57-K57</f>
        <v>85</v>
      </c>
      <c r="H57" s="292">
        <v>190</v>
      </c>
      <c r="I57" s="123">
        <v>30</v>
      </c>
      <c r="J57" s="292"/>
      <c r="K57" s="123">
        <v>6</v>
      </c>
      <c r="L57" s="121"/>
      <c r="M57" s="121"/>
      <c r="N57" s="280"/>
      <c r="O57" s="280"/>
      <c r="P57" s="116">
        <v>160</v>
      </c>
      <c r="Q57" s="118">
        <v>121</v>
      </c>
      <c r="R57" s="118"/>
      <c r="S57" s="116"/>
    </row>
    <row r="58" spans="1:255" s="133" customFormat="1" ht="15" customHeight="1" x14ac:dyDescent="0.2">
      <c r="A58" s="146" t="s">
        <v>128</v>
      </c>
      <c r="B58" s="148" t="s">
        <v>129</v>
      </c>
      <c r="C58" s="136" t="s">
        <v>82</v>
      </c>
      <c r="D58" s="137">
        <f>E58+F58</f>
        <v>180</v>
      </c>
      <c r="E58" s="147"/>
      <c r="F58" s="123">
        <v>180</v>
      </c>
      <c r="G58" s="138">
        <v>0</v>
      </c>
      <c r="H58" s="294">
        <v>180</v>
      </c>
      <c r="I58" s="123">
        <v>0</v>
      </c>
      <c r="J58" s="294">
        <v>180</v>
      </c>
      <c r="K58" s="123"/>
      <c r="L58" s="121"/>
      <c r="M58" s="121"/>
      <c r="N58" s="280"/>
      <c r="O58" s="280"/>
      <c r="P58" s="116"/>
      <c r="Q58" s="247" t="s">
        <v>208</v>
      </c>
      <c r="R58" s="118"/>
      <c r="S58" s="116"/>
    </row>
    <row r="59" spans="1:255" ht="15.75" customHeight="1" x14ac:dyDescent="0.2">
      <c r="A59" s="146" t="s">
        <v>181</v>
      </c>
      <c r="B59" s="148" t="s">
        <v>17</v>
      </c>
      <c r="C59" s="136" t="s">
        <v>137</v>
      </c>
      <c r="D59" s="137">
        <f>E59+F59</f>
        <v>108</v>
      </c>
      <c r="E59" s="147"/>
      <c r="F59" s="123">
        <v>108</v>
      </c>
      <c r="G59" s="138">
        <v>0</v>
      </c>
      <c r="H59" s="294">
        <v>108</v>
      </c>
      <c r="I59" s="123">
        <v>0</v>
      </c>
      <c r="J59" s="294">
        <v>108</v>
      </c>
      <c r="K59" s="123"/>
      <c r="L59" s="121"/>
      <c r="M59" s="121"/>
      <c r="N59" s="280"/>
      <c r="O59" s="280"/>
      <c r="P59" s="118"/>
      <c r="Q59" s="247" t="s">
        <v>130</v>
      </c>
      <c r="R59" s="118"/>
      <c r="S59" s="116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144" customFormat="1" ht="26.25" customHeight="1" x14ac:dyDescent="0.2">
      <c r="A60" s="129" t="s">
        <v>131</v>
      </c>
      <c r="B60" s="129" t="s">
        <v>198</v>
      </c>
      <c r="C60" s="130" t="s">
        <v>126</v>
      </c>
      <c r="D60" s="131">
        <f>SUM(D61:D64)</f>
        <v>464</v>
      </c>
      <c r="E60" s="131">
        <f>SUM(E61:E62)</f>
        <v>8</v>
      </c>
      <c r="F60" s="131">
        <f>SUM(F61:F62)</f>
        <v>240</v>
      </c>
      <c r="G60" s="131">
        <f>SUM(G61:G62)</f>
        <v>80</v>
      </c>
      <c r="H60" s="293">
        <f>SUM(H61:H62)</f>
        <v>160</v>
      </c>
      <c r="I60" s="131">
        <f>SUM(I61:I62)</f>
        <v>0</v>
      </c>
      <c r="J60" s="293">
        <f>SUM(J63:J64)</f>
        <v>216</v>
      </c>
      <c r="K60" s="131">
        <v>6</v>
      </c>
      <c r="L60" s="142"/>
      <c r="M60" s="142"/>
      <c r="N60" s="288"/>
      <c r="O60" s="288"/>
      <c r="P60" s="116"/>
      <c r="Q60" s="118"/>
      <c r="R60" s="118"/>
      <c r="S60" s="143"/>
    </row>
    <row r="61" spans="1:255" s="133" customFormat="1" ht="30" customHeight="1" x14ac:dyDescent="0.2">
      <c r="A61" s="145" t="s">
        <v>132</v>
      </c>
      <c r="B61" s="135" t="s">
        <v>199</v>
      </c>
      <c r="C61" s="136" t="s">
        <v>82</v>
      </c>
      <c r="D61" s="153">
        <f>E61+F61</f>
        <v>128</v>
      </c>
      <c r="E61" s="153">
        <v>8</v>
      </c>
      <c r="F61" s="123">
        <f>SUM(L61:R61)</f>
        <v>120</v>
      </c>
      <c r="G61" s="137">
        <f>F61-H61-K61</f>
        <v>40</v>
      </c>
      <c r="H61" s="292">
        <v>80</v>
      </c>
      <c r="I61" s="123">
        <v>0</v>
      </c>
      <c r="J61" s="292"/>
      <c r="K61" s="123"/>
      <c r="L61" s="121"/>
      <c r="M61" s="121"/>
      <c r="N61" s="280"/>
      <c r="O61" s="280"/>
      <c r="P61" s="118"/>
      <c r="Q61" s="118"/>
      <c r="R61" s="118">
        <v>120</v>
      </c>
      <c r="S61" s="116"/>
    </row>
    <row r="62" spans="1:255" s="133" customFormat="1" ht="27.75" customHeight="1" x14ac:dyDescent="0.2">
      <c r="A62" s="145" t="s">
        <v>183</v>
      </c>
      <c r="B62" s="135" t="s">
        <v>200</v>
      </c>
      <c r="C62" s="136" t="s">
        <v>82</v>
      </c>
      <c r="D62" s="153">
        <f>E62+F62</f>
        <v>120</v>
      </c>
      <c r="E62" s="153"/>
      <c r="F62" s="123">
        <f>SUM(L62:R62)</f>
        <v>120</v>
      </c>
      <c r="G62" s="137">
        <f>F62-H62-K62</f>
        <v>40</v>
      </c>
      <c r="H62" s="292">
        <v>80</v>
      </c>
      <c r="I62" s="123">
        <v>0</v>
      </c>
      <c r="J62" s="292"/>
      <c r="K62" s="123"/>
      <c r="L62" s="121"/>
      <c r="M62" s="121"/>
      <c r="N62" s="280"/>
      <c r="O62" s="280"/>
      <c r="P62" s="118"/>
      <c r="Q62" s="118"/>
      <c r="R62" s="118">
        <v>120</v>
      </c>
      <c r="S62" s="116"/>
    </row>
    <row r="63" spans="1:255" ht="17.850000000000001" customHeight="1" x14ac:dyDescent="0.2">
      <c r="A63" s="145" t="s">
        <v>133</v>
      </c>
      <c r="B63" s="149" t="s">
        <v>129</v>
      </c>
      <c r="C63" s="136" t="s">
        <v>82</v>
      </c>
      <c r="D63" s="137">
        <f>E63+F63</f>
        <v>144</v>
      </c>
      <c r="E63" s="137"/>
      <c r="F63" s="123">
        <v>144</v>
      </c>
      <c r="G63" s="123">
        <v>0</v>
      </c>
      <c r="H63" s="294">
        <v>144</v>
      </c>
      <c r="I63" s="123">
        <v>0</v>
      </c>
      <c r="J63" s="294">
        <v>144</v>
      </c>
      <c r="K63" s="123"/>
      <c r="L63" s="121"/>
      <c r="M63" s="121"/>
      <c r="N63" s="280"/>
      <c r="O63" s="281"/>
      <c r="P63" s="118"/>
      <c r="Q63" s="126"/>
      <c r="R63" s="247" t="s">
        <v>192</v>
      </c>
      <c r="S63" s="116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7.850000000000001" customHeight="1" x14ac:dyDescent="0.2">
      <c r="A64" s="145" t="s">
        <v>135</v>
      </c>
      <c r="B64" s="149" t="s">
        <v>136</v>
      </c>
      <c r="C64" s="136" t="s">
        <v>137</v>
      </c>
      <c r="D64" s="137">
        <f>E64+F64</f>
        <v>72</v>
      </c>
      <c r="E64" s="137"/>
      <c r="F64" s="123">
        <v>72</v>
      </c>
      <c r="G64" s="123">
        <v>0</v>
      </c>
      <c r="H64" s="294">
        <v>72</v>
      </c>
      <c r="I64" s="123">
        <v>0</v>
      </c>
      <c r="J64" s="294">
        <v>72</v>
      </c>
      <c r="K64" s="123"/>
      <c r="L64" s="121"/>
      <c r="M64" s="121"/>
      <c r="N64" s="280"/>
      <c r="O64" s="281"/>
      <c r="P64" s="118"/>
      <c r="Q64" s="126"/>
      <c r="R64" s="247" t="s">
        <v>134</v>
      </c>
      <c r="S64" s="116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s="144" customFormat="1" ht="27.75" customHeight="1" x14ac:dyDescent="0.2">
      <c r="A65" s="129" t="s">
        <v>138</v>
      </c>
      <c r="B65" s="129" t="s">
        <v>201</v>
      </c>
      <c r="C65" s="130" t="s">
        <v>126</v>
      </c>
      <c r="D65" s="131">
        <f>SUM(D66:D70)</f>
        <v>448</v>
      </c>
      <c r="E65" s="131">
        <f>SUM(E66:E68)</f>
        <v>8</v>
      </c>
      <c r="F65" s="131">
        <f>SUM(F66:F68)</f>
        <v>260</v>
      </c>
      <c r="G65" s="131">
        <f>SUM(G66:G68)</f>
        <v>80</v>
      </c>
      <c r="H65" s="293">
        <f>SUM(H66:H68)</f>
        <v>180</v>
      </c>
      <c r="I65" s="131">
        <f>SUM(I66:I68)</f>
        <v>0</v>
      </c>
      <c r="J65" s="293">
        <f>SUM(J69:J70)</f>
        <v>180</v>
      </c>
      <c r="K65" s="131">
        <v>6</v>
      </c>
      <c r="L65" s="142"/>
      <c r="M65" s="142"/>
      <c r="N65" s="288"/>
      <c r="O65" s="288"/>
      <c r="P65" s="116"/>
      <c r="Q65" s="118"/>
      <c r="R65" s="118"/>
      <c r="S65" s="143"/>
    </row>
    <row r="66" spans="1:255" s="133" customFormat="1" ht="17.25" customHeight="1" x14ac:dyDescent="0.2">
      <c r="A66" s="135" t="s">
        <v>139</v>
      </c>
      <c r="B66" s="149" t="s">
        <v>202</v>
      </c>
      <c r="C66" s="136" t="s">
        <v>82</v>
      </c>
      <c r="D66" s="153">
        <f>E66+F66</f>
        <v>88</v>
      </c>
      <c r="E66" s="153">
        <v>8</v>
      </c>
      <c r="F66" s="123">
        <f>SUM(L66:R66)</f>
        <v>80</v>
      </c>
      <c r="G66" s="137">
        <f>F66-H66-K66</f>
        <v>30</v>
      </c>
      <c r="H66" s="292">
        <v>50</v>
      </c>
      <c r="I66" s="123">
        <v>0</v>
      </c>
      <c r="J66" s="292"/>
      <c r="K66" s="123"/>
      <c r="L66" s="121"/>
      <c r="M66" s="121"/>
      <c r="N66" s="280"/>
      <c r="O66" s="280"/>
      <c r="P66" s="118"/>
      <c r="Q66" s="118"/>
      <c r="R66" s="118">
        <v>80</v>
      </c>
      <c r="S66" s="116"/>
    </row>
    <row r="67" spans="1:255" s="133" customFormat="1" ht="16.5" customHeight="1" x14ac:dyDescent="0.2">
      <c r="A67" s="135" t="s">
        <v>182</v>
      </c>
      <c r="B67" s="149" t="s">
        <v>203</v>
      </c>
      <c r="C67" s="136" t="s">
        <v>82</v>
      </c>
      <c r="D67" s="153">
        <f>E67+F67</f>
        <v>60</v>
      </c>
      <c r="E67" s="153"/>
      <c r="F67" s="123">
        <f>SUM(L67:R67)</f>
        <v>60</v>
      </c>
      <c r="G67" s="137">
        <f>F67-H67-K67</f>
        <v>30</v>
      </c>
      <c r="H67" s="292">
        <v>30</v>
      </c>
      <c r="I67" s="123">
        <v>0</v>
      </c>
      <c r="J67" s="292"/>
      <c r="K67" s="123"/>
      <c r="L67" s="121"/>
      <c r="M67" s="121"/>
      <c r="N67" s="280"/>
      <c r="O67" s="280"/>
      <c r="P67" s="118"/>
      <c r="Q67" s="118"/>
      <c r="R67" s="118">
        <v>60</v>
      </c>
      <c r="S67" s="116"/>
    </row>
    <row r="68" spans="1:255" s="133" customFormat="1" ht="16.5" customHeight="1" x14ac:dyDescent="0.2">
      <c r="A68" s="135" t="s">
        <v>204</v>
      </c>
      <c r="B68" s="149" t="s">
        <v>205</v>
      </c>
      <c r="C68" s="136" t="s">
        <v>82</v>
      </c>
      <c r="D68" s="153">
        <f>E68+F68</f>
        <v>120</v>
      </c>
      <c r="E68" s="153"/>
      <c r="F68" s="123">
        <f>SUM(L68:R68)</f>
        <v>120</v>
      </c>
      <c r="G68" s="137">
        <f>F68-H68-K68</f>
        <v>20</v>
      </c>
      <c r="H68" s="292">
        <v>100</v>
      </c>
      <c r="I68" s="123">
        <v>0</v>
      </c>
      <c r="J68" s="292"/>
      <c r="K68" s="123"/>
      <c r="L68" s="121"/>
      <c r="M68" s="121"/>
      <c r="N68" s="280"/>
      <c r="O68" s="280"/>
      <c r="P68" s="118"/>
      <c r="Q68" s="118"/>
      <c r="R68" s="118">
        <v>120</v>
      </c>
      <c r="S68" s="116"/>
    </row>
    <row r="69" spans="1:255" s="133" customFormat="1" ht="13.5" customHeight="1" x14ac:dyDescent="0.2">
      <c r="A69" s="145" t="s">
        <v>140</v>
      </c>
      <c r="B69" s="149" t="s">
        <v>129</v>
      </c>
      <c r="C69" s="136" t="s">
        <v>82</v>
      </c>
      <c r="D69" s="137">
        <f>E69+F69</f>
        <v>108</v>
      </c>
      <c r="E69" s="137"/>
      <c r="F69" s="123">
        <v>108</v>
      </c>
      <c r="G69" s="138">
        <v>0</v>
      </c>
      <c r="H69" s="294">
        <v>108</v>
      </c>
      <c r="I69" s="123">
        <v>0</v>
      </c>
      <c r="J69" s="294">
        <v>108</v>
      </c>
      <c r="K69" s="123"/>
      <c r="L69" s="121"/>
      <c r="M69" s="121"/>
      <c r="N69" s="280"/>
      <c r="O69" s="280"/>
      <c r="P69" s="118"/>
      <c r="Q69" s="118"/>
      <c r="R69" s="247" t="s">
        <v>130</v>
      </c>
      <c r="S69" s="116"/>
    </row>
    <row r="70" spans="1:255" s="152" customFormat="1" ht="14.85" customHeight="1" x14ac:dyDescent="0.2">
      <c r="A70" s="135" t="s">
        <v>141</v>
      </c>
      <c r="B70" s="150" t="s">
        <v>136</v>
      </c>
      <c r="C70" s="151" t="s">
        <v>137</v>
      </c>
      <c r="D70" s="137">
        <f>E70+F70</f>
        <v>72</v>
      </c>
      <c r="E70" s="137"/>
      <c r="F70" s="123">
        <v>72</v>
      </c>
      <c r="G70" s="123">
        <v>0</v>
      </c>
      <c r="H70" s="138">
        <v>72</v>
      </c>
      <c r="I70" s="123">
        <v>0</v>
      </c>
      <c r="J70" s="138">
        <v>72</v>
      </c>
      <c r="K70" s="123"/>
      <c r="L70" s="121"/>
      <c r="M70" s="121"/>
      <c r="N70" s="280"/>
      <c r="O70" s="280"/>
      <c r="P70" s="118"/>
      <c r="Q70" s="118"/>
      <c r="R70" s="247" t="s">
        <v>134</v>
      </c>
      <c r="S70" s="116"/>
    </row>
    <row r="71" spans="1:255" s="144" customFormat="1" ht="36.75" customHeight="1" x14ac:dyDescent="0.2">
      <c r="A71" s="129" t="s">
        <v>142</v>
      </c>
      <c r="B71" s="129" t="s">
        <v>206</v>
      </c>
      <c r="C71" s="406" t="s">
        <v>299</v>
      </c>
      <c r="D71" s="131">
        <f>SUM(D72:D74)</f>
        <v>537</v>
      </c>
      <c r="E71" s="131">
        <f>SUM(E72:E72)</f>
        <v>8</v>
      </c>
      <c r="F71" s="131">
        <f>SUM(F72:F72)</f>
        <v>241</v>
      </c>
      <c r="G71" s="131">
        <f>SUM(G72:G72)</f>
        <v>41</v>
      </c>
      <c r="H71" s="131">
        <f>SUM(H72:H72)</f>
        <v>200</v>
      </c>
      <c r="I71" s="131">
        <f>SUM(I72:I72)</f>
        <v>0</v>
      </c>
      <c r="J71" s="131">
        <f>SUM(J73:J74)</f>
        <v>288</v>
      </c>
      <c r="K71" s="131">
        <v>150</v>
      </c>
      <c r="L71" s="142"/>
      <c r="M71" s="142"/>
      <c r="N71" s="288"/>
      <c r="O71" s="289"/>
      <c r="P71" s="234"/>
      <c r="Q71" s="248"/>
      <c r="R71" s="118"/>
      <c r="S71" s="143"/>
    </row>
    <row r="72" spans="1:255" s="144" customFormat="1" ht="15.75" customHeight="1" x14ac:dyDescent="0.2">
      <c r="A72" s="145" t="s">
        <v>143</v>
      </c>
      <c r="B72" s="150" t="s">
        <v>207</v>
      </c>
      <c r="C72" s="251" t="s">
        <v>82</v>
      </c>
      <c r="D72" s="153">
        <f>E72+F72</f>
        <v>249</v>
      </c>
      <c r="E72" s="153">
        <v>8</v>
      </c>
      <c r="F72" s="123">
        <f>SUM(L72:Q72)</f>
        <v>241</v>
      </c>
      <c r="G72" s="137">
        <f>F72-H72-K72</f>
        <v>41</v>
      </c>
      <c r="H72" s="292">
        <v>200</v>
      </c>
      <c r="I72" s="123">
        <v>0</v>
      </c>
      <c r="J72" s="292"/>
      <c r="K72" s="123"/>
      <c r="L72" s="142"/>
      <c r="M72" s="142"/>
      <c r="N72" s="290">
        <v>120</v>
      </c>
      <c r="O72" s="289">
        <v>121</v>
      </c>
      <c r="P72" s="230"/>
      <c r="Q72" s="248"/>
      <c r="R72" s="118"/>
      <c r="S72" s="143"/>
    </row>
    <row r="73" spans="1:255" ht="16.5" customHeight="1" x14ac:dyDescent="0.2">
      <c r="A73" s="145" t="s">
        <v>144</v>
      </c>
      <c r="B73" s="150" t="s">
        <v>129</v>
      </c>
      <c r="C73" s="136" t="s">
        <v>82</v>
      </c>
      <c r="D73" s="137">
        <f>E73+F73</f>
        <v>180</v>
      </c>
      <c r="E73" s="137"/>
      <c r="F73" s="123">
        <v>180</v>
      </c>
      <c r="G73" s="123">
        <v>0</v>
      </c>
      <c r="H73" s="138">
        <v>180</v>
      </c>
      <c r="I73" s="123">
        <v>0</v>
      </c>
      <c r="J73" s="138">
        <v>180</v>
      </c>
      <c r="K73" s="123"/>
      <c r="L73" s="121"/>
      <c r="M73" s="121"/>
      <c r="N73" s="280"/>
      <c r="O73" s="291" t="s">
        <v>208</v>
      </c>
      <c r="P73" s="118"/>
      <c r="Q73" s="248"/>
      <c r="R73" s="116"/>
      <c r="S73" s="116"/>
      <c r="T73" s="13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7.100000000000001" customHeight="1" x14ac:dyDescent="0.2">
      <c r="A74" s="372" t="s">
        <v>145</v>
      </c>
      <c r="B74" s="373" t="s">
        <v>136</v>
      </c>
      <c r="C74" s="374" t="s">
        <v>137</v>
      </c>
      <c r="D74" s="375">
        <v>108</v>
      </c>
      <c r="E74" s="375"/>
      <c r="F74" s="371">
        <v>180</v>
      </c>
      <c r="G74" s="371">
        <v>0</v>
      </c>
      <c r="H74" s="376">
        <v>108</v>
      </c>
      <c r="I74" s="371">
        <v>0</v>
      </c>
      <c r="J74" s="376">
        <v>108</v>
      </c>
      <c r="K74" s="371"/>
      <c r="L74" s="377"/>
      <c r="M74" s="377"/>
      <c r="N74" s="282"/>
      <c r="O74" s="378" t="s">
        <v>130</v>
      </c>
      <c r="P74" s="229"/>
      <c r="Q74" s="379"/>
      <c r="R74" s="128"/>
      <c r="S74" s="128"/>
      <c r="T74" s="133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7.100000000000001" customHeight="1" x14ac:dyDescent="0.2">
      <c r="A75" s="382"/>
      <c r="B75" s="383"/>
      <c r="C75" s="384"/>
      <c r="D75" s="385"/>
      <c r="E75" s="385"/>
      <c r="F75" s="386"/>
      <c r="G75" s="386"/>
      <c r="H75" s="387"/>
      <c r="I75" s="386"/>
      <c r="J75" s="387"/>
      <c r="K75" s="386"/>
      <c r="L75" s="388"/>
      <c r="M75" s="388"/>
      <c r="N75" s="284"/>
      <c r="O75" s="389"/>
      <c r="P75" s="233"/>
      <c r="Q75" s="233"/>
      <c r="R75" s="232"/>
      <c r="S75" s="232"/>
      <c r="T75" s="133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7.100000000000001" customHeight="1" x14ac:dyDescent="0.2">
      <c r="A76" s="390" t="s">
        <v>297</v>
      </c>
      <c r="B76" s="390" t="s">
        <v>147</v>
      </c>
      <c r="C76" s="391" t="s">
        <v>137</v>
      </c>
      <c r="D76" s="392">
        <v>144</v>
      </c>
      <c r="E76" s="385"/>
      <c r="F76" s="386"/>
      <c r="G76" s="386"/>
      <c r="H76" s="387"/>
      <c r="I76" s="386"/>
      <c r="J76" s="387">
        <v>144</v>
      </c>
      <c r="K76" s="386"/>
      <c r="L76" s="388"/>
      <c r="M76" s="388"/>
      <c r="N76" s="284"/>
      <c r="O76" s="389"/>
      <c r="P76" s="233"/>
      <c r="Q76" s="233"/>
      <c r="R76" s="232"/>
      <c r="S76" s="232">
        <v>144</v>
      </c>
      <c r="T76" s="133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7.100000000000001" customHeight="1" x14ac:dyDescent="0.2">
      <c r="A77" s="395" t="s">
        <v>298</v>
      </c>
      <c r="B77" s="396" t="s">
        <v>295</v>
      </c>
      <c r="C77" s="395"/>
      <c r="D77" s="397">
        <v>252</v>
      </c>
      <c r="E77" s="385"/>
      <c r="F77" s="386"/>
      <c r="G77" s="386"/>
      <c r="H77" s="387"/>
      <c r="I77" s="386"/>
      <c r="J77" s="387"/>
      <c r="K77" s="386"/>
      <c r="L77" s="388"/>
      <c r="M77" s="388"/>
      <c r="N77" s="284"/>
      <c r="O77" s="389"/>
      <c r="P77" s="233"/>
      <c r="Q77" s="233"/>
      <c r="R77" s="232"/>
      <c r="S77" s="232"/>
      <c r="T77" s="133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7.100000000000001" customHeight="1" x14ac:dyDescent="0.2">
      <c r="A78" s="401" t="s">
        <v>148</v>
      </c>
      <c r="B78" s="402" t="s">
        <v>149</v>
      </c>
      <c r="C78" s="403"/>
      <c r="D78" s="404">
        <v>216</v>
      </c>
      <c r="E78" s="393"/>
      <c r="F78" s="386"/>
      <c r="G78" s="386"/>
      <c r="H78" s="387"/>
      <c r="I78" s="386"/>
      <c r="J78" s="387"/>
      <c r="K78" s="386"/>
      <c r="L78" s="388"/>
      <c r="M78" s="388"/>
      <c r="N78" s="284"/>
      <c r="O78" s="389"/>
      <c r="P78" s="233"/>
      <c r="Q78" s="233"/>
      <c r="R78" s="232"/>
      <c r="S78" s="232">
        <v>216</v>
      </c>
      <c r="T78" s="133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s="133" customFormat="1" ht="13.5" thickBot="1" x14ac:dyDescent="0.25">
      <c r="A79" s="394"/>
      <c r="B79" s="405" t="s">
        <v>146</v>
      </c>
      <c r="C79" s="394"/>
      <c r="D79" s="394">
        <f>D11+D29+D37+D39+D55+D77+D78+D76-36</f>
        <v>5940</v>
      </c>
      <c r="E79" s="394">
        <f t="shared" ref="E79:K79" si="11">E11+E29+E37+E39+E55</f>
        <v>24</v>
      </c>
      <c r="F79" s="380">
        <f t="shared" si="11"/>
        <v>4356</v>
      </c>
      <c r="G79" s="380">
        <f t="shared" si="11"/>
        <v>1504</v>
      </c>
      <c r="H79" s="380">
        <f t="shared" si="11"/>
        <v>2792</v>
      </c>
      <c r="I79" s="380">
        <f t="shared" si="11"/>
        <v>30</v>
      </c>
      <c r="J79" s="380">
        <f t="shared" si="11"/>
        <v>1116</v>
      </c>
      <c r="K79" s="380">
        <f t="shared" si="11"/>
        <v>216</v>
      </c>
      <c r="L79" s="380">
        <f t="shared" ref="L79:R79" si="12">SUM(L11:L74)</f>
        <v>720</v>
      </c>
      <c r="M79" s="380">
        <f t="shared" si="12"/>
        <v>684</v>
      </c>
      <c r="N79" s="381">
        <f t="shared" si="12"/>
        <v>720</v>
      </c>
      <c r="O79" s="381">
        <f t="shared" si="12"/>
        <v>396</v>
      </c>
      <c r="P79" s="381">
        <f t="shared" si="12"/>
        <v>720</v>
      </c>
      <c r="Q79" s="381">
        <f t="shared" si="12"/>
        <v>396</v>
      </c>
      <c r="R79" s="381">
        <f t="shared" si="12"/>
        <v>720</v>
      </c>
      <c r="S79" s="381">
        <f>SUM(S11:S78)</f>
        <v>360</v>
      </c>
    </row>
    <row r="80" spans="1:255" ht="15" thickBot="1" x14ac:dyDescent="0.25">
      <c r="A80" s="398"/>
      <c r="B80" s="398"/>
      <c r="C80" s="399"/>
      <c r="D80" s="400"/>
      <c r="E80" s="270"/>
      <c r="F80" s="269"/>
      <c r="G80" s="270"/>
      <c r="H80" s="270"/>
      <c r="I80" s="270"/>
      <c r="J80" s="270"/>
      <c r="K80" s="270"/>
      <c r="L80" s="262">
        <f t="shared" ref="L80:R80" si="13">SUM(L11:L74)/L8</f>
        <v>36</v>
      </c>
      <c r="M80" s="262">
        <f t="shared" si="13"/>
        <v>36</v>
      </c>
      <c r="N80" s="262">
        <f t="shared" si="13"/>
        <v>36</v>
      </c>
      <c r="O80" s="262">
        <f t="shared" si="13"/>
        <v>36</v>
      </c>
      <c r="P80" s="262">
        <f t="shared" si="13"/>
        <v>36</v>
      </c>
      <c r="Q80" s="262">
        <f t="shared" si="13"/>
        <v>36</v>
      </c>
      <c r="R80" s="262">
        <f t="shared" si="13"/>
        <v>36</v>
      </c>
      <c r="S80" s="263">
        <v>36</v>
      </c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2.75" customHeight="1" x14ac:dyDescent="0.2">
      <c r="A81" s="265"/>
      <c r="B81" s="265"/>
      <c r="C81" s="266"/>
      <c r="D81" s="267"/>
      <c r="E81" s="267"/>
      <c r="F81" s="268"/>
      <c r="G81" s="267"/>
      <c r="H81" s="267"/>
      <c r="I81" s="267"/>
      <c r="J81" s="267"/>
      <c r="K81" s="267"/>
      <c r="L81" s="264"/>
      <c r="M81" s="264"/>
      <c r="N81" s="264"/>
      <c r="O81" s="264"/>
      <c r="P81" s="264"/>
      <c r="Q81" s="264"/>
      <c r="R81" s="264"/>
      <c r="S81" s="26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12.75" customHeight="1" thickBot="1" x14ac:dyDescent="0.25">
      <c r="A82" s="255"/>
      <c r="B82" s="255"/>
      <c r="C82" s="256"/>
      <c r="D82" s="257"/>
      <c r="E82" s="257"/>
      <c r="F82" s="258"/>
      <c r="G82" s="257"/>
      <c r="H82" s="257"/>
      <c r="I82" s="257"/>
      <c r="J82" s="257"/>
      <c r="K82" s="257"/>
      <c r="L82" s="257"/>
      <c r="M82" s="257"/>
      <c r="N82" s="259"/>
      <c r="O82" s="259"/>
      <c r="P82" s="259"/>
      <c r="Q82" s="259"/>
      <c r="R82" s="259"/>
      <c r="S82" s="260"/>
      <c r="T82"/>
      <c r="U82"/>
      <c r="V82"/>
      <c r="W82"/>
      <c r="X82"/>
      <c r="Y82"/>
      <c r="Z82"/>
      <c r="AA82"/>
      <c r="AB82"/>
      <c r="AC82"/>
      <c r="AD82"/>
      <c r="AE82"/>
    </row>
    <row r="83" spans="1:31" ht="12.75" customHeight="1" x14ac:dyDescent="0.2">
      <c r="A83" s="445"/>
      <c r="B83" s="446" t="s">
        <v>149</v>
      </c>
      <c r="C83" s="446"/>
      <c r="D83" s="274"/>
      <c r="E83" s="274"/>
      <c r="F83" s="274"/>
      <c r="G83" s="447" t="s">
        <v>146</v>
      </c>
      <c r="H83" s="448" t="s">
        <v>150</v>
      </c>
      <c r="I83" s="448"/>
      <c r="J83" s="448"/>
      <c r="K83" s="448"/>
      <c r="L83" s="154">
        <f t="shared" ref="L83:R83" si="14">L79</f>
        <v>720</v>
      </c>
      <c r="M83" s="154">
        <f t="shared" si="14"/>
        <v>684</v>
      </c>
      <c r="N83" s="155">
        <f t="shared" si="14"/>
        <v>720</v>
      </c>
      <c r="O83" s="155">
        <f t="shared" si="14"/>
        <v>396</v>
      </c>
      <c r="P83" s="155">
        <f t="shared" si="14"/>
        <v>720</v>
      </c>
      <c r="Q83" s="155">
        <f t="shared" si="14"/>
        <v>396</v>
      </c>
      <c r="R83" s="155">
        <f t="shared" si="14"/>
        <v>720</v>
      </c>
      <c r="S83" s="155">
        <f>S79-(S84+S85)</f>
        <v>360</v>
      </c>
      <c r="T83"/>
      <c r="U83"/>
      <c r="V83"/>
      <c r="W83"/>
      <c r="X83"/>
      <c r="Y83"/>
      <c r="Z83"/>
      <c r="AA83"/>
      <c r="AB83"/>
      <c r="AC83"/>
      <c r="AD83"/>
      <c r="AE83"/>
    </row>
    <row r="84" spans="1:31" ht="12.75" customHeight="1" x14ac:dyDescent="0.2">
      <c r="A84" s="445"/>
      <c r="B84" s="253" t="s">
        <v>153</v>
      </c>
      <c r="C84" s="254"/>
      <c r="D84" s="275"/>
      <c r="E84" s="275"/>
      <c r="F84" s="275"/>
      <c r="G84" s="447"/>
      <c r="H84" s="449" t="s">
        <v>151</v>
      </c>
      <c r="I84" s="449"/>
      <c r="J84" s="449"/>
      <c r="K84" s="449"/>
      <c r="L84" s="154">
        <v>0</v>
      </c>
      <c r="M84" s="154">
        <v>0</v>
      </c>
      <c r="N84" s="155">
        <v>0</v>
      </c>
      <c r="O84" s="155">
        <v>180</v>
      </c>
      <c r="P84" s="155">
        <v>0</v>
      </c>
      <c r="Q84" s="155">
        <v>180</v>
      </c>
      <c r="R84" s="155">
        <v>252</v>
      </c>
      <c r="S84" s="155">
        <v>0</v>
      </c>
      <c r="T84"/>
      <c r="U84"/>
      <c r="V84"/>
      <c r="W84"/>
      <c r="X84"/>
      <c r="Y84"/>
      <c r="Z84"/>
      <c r="AA84"/>
      <c r="AB84"/>
      <c r="AC84"/>
      <c r="AD84"/>
      <c r="AE84"/>
    </row>
    <row r="85" spans="1:31" ht="29.25" customHeight="1" x14ac:dyDescent="0.2">
      <c r="A85" s="445"/>
      <c r="B85" s="434" t="s">
        <v>220</v>
      </c>
      <c r="C85" s="435"/>
      <c r="D85" s="435"/>
      <c r="E85" s="435"/>
      <c r="F85" s="435"/>
      <c r="G85" s="447"/>
      <c r="H85" s="428" t="s">
        <v>152</v>
      </c>
      <c r="I85" s="428"/>
      <c r="J85" s="428"/>
      <c r="K85" s="428"/>
      <c r="L85" s="154">
        <v>0</v>
      </c>
      <c r="M85" s="154">
        <v>0</v>
      </c>
      <c r="N85" s="155">
        <v>0</v>
      </c>
      <c r="O85" s="155">
        <v>108</v>
      </c>
      <c r="P85" s="155">
        <v>0</v>
      </c>
      <c r="Q85" s="155">
        <v>108</v>
      </c>
      <c r="R85" s="155">
        <v>144</v>
      </c>
      <c r="S85" s="155">
        <v>0</v>
      </c>
      <c r="T85"/>
      <c r="U85"/>
      <c r="V85"/>
      <c r="W85"/>
      <c r="X85"/>
      <c r="Y85"/>
      <c r="Z85"/>
      <c r="AA85"/>
      <c r="AB85"/>
      <c r="AC85"/>
      <c r="AD85"/>
      <c r="AE85"/>
    </row>
    <row r="86" spans="1:31" ht="25.5" customHeight="1" x14ac:dyDescent="0.2">
      <c r="A86" s="445"/>
      <c r="B86" s="450" t="s">
        <v>221</v>
      </c>
      <c r="C86" s="451"/>
      <c r="D86" s="275"/>
      <c r="E86" s="275"/>
      <c r="F86" s="275"/>
      <c r="G86" s="447"/>
      <c r="H86" s="428" t="s">
        <v>154</v>
      </c>
      <c r="I86" s="428"/>
      <c r="J86" s="428"/>
      <c r="K86" s="428"/>
      <c r="L86" s="154">
        <v>0</v>
      </c>
      <c r="M86" s="154">
        <v>0</v>
      </c>
      <c r="N86" s="155">
        <v>0</v>
      </c>
      <c r="O86" s="155">
        <v>0</v>
      </c>
      <c r="P86" s="155">
        <v>0</v>
      </c>
      <c r="Q86" s="155">
        <v>0</v>
      </c>
      <c r="R86" s="155">
        <v>0</v>
      </c>
      <c r="S86" s="155">
        <v>144</v>
      </c>
      <c r="T86"/>
      <c r="U86"/>
      <c r="V86"/>
      <c r="W86"/>
      <c r="X86"/>
      <c r="Y86"/>
      <c r="Z86"/>
      <c r="AA86"/>
      <c r="AB86"/>
      <c r="AC86"/>
      <c r="AD86"/>
      <c r="AE86"/>
    </row>
    <row r="87" spans="1:31" ht="14.25" x14ac:dyDescent="0.2">
      <c r="A87" s="445"/>
      <c r="B87" s="277" t="s">
        <v>219</v>
      </c>
      <c r="C87" s="254"/>
      <c r="D87" s="275"/>
      <c r="E87" s="275"/>
      <c r="F87" s="275"/>
      <c r="G87" s="447"/>
      <c r="H87" s="429" t="s">
        <v>155</v>
      </c>
      <c r="I87" s="429"/>
      <c r="J87" s="429"/>
      <c r="K87" s="429"/>
      <c r="L87" s="155">
        <v>3</v>
      </c>
      <c r="M87" s="155">
        <v>3</v>
      </c>
      <c r="N87" s="155">
        <v>2</v>
      </c>
      <c r="O87" s="155">
        <v>2</v>
      </c>
      <c r="P87" s="155">
        <v>2</v>
      </c>
      <c r="Q87" s="155">
        <v>2</v>
      </c>
      <c r="R87" s="155">
        <v>3</v>
      </c>
      <c r="S87" s="155">
        <v>0</v>
      </c>
      <c r="T87"/>
      <c r="U87" s="156"/>
    </row>
    <row r="88" spans="1:31" ht="25.5" customHeight="1" x14ac:dyDescent="0.2">
      <c r="A88" s="445"/>
      <c r="B88" s="430" t="s">
        <v>156</v>
      </c>
      <c r="C88" s="430"/>
      <c r="D88" s="275"/>
      <c r="E88" s="275"/>
      <c r="F88" s="275"/>
      <c r="G88" s="447"/>
      <c r="H88" s="433" t="s">
        <v>218</v>
      </c>
      <c r="I88" s="433"/>
      <c r="J88" s="433"/>
      <c r="K88" s="433"/>
      <c r="L88" s="155">
        <v>3</v>
      </c>
      <c r="M88" s="155">
        <v>7</v>
      </c>
      <c r="N88" s="155">
        <v>5</v>
      </c>
      <c r="O88" s="155">
        <v>5</v>
      </c>
      <c r="P88" s="155">
        <v>4</v>
      </c>
      <c r="Q88" s="155">
        <v>5</v>
      </c>
      <c r="R88" s="155">
        <v>10</v>
      </c>
      <c r="S88" s="155">
        <v>0</v>
      </c>
      <c r="T88" s="133"/>
    </row>
    <row r="89" spans="1:31" ht="16.5" customHeight="1" x14ac:dyDescent="0.2">
      <c r="A89" s="445"/>
      <c r="B89" s="444" t="s">
        <v>222</v>
      </c>
      <c r="C89" s="444"/>
      <c r="D89" s="276"/>
      <c r="E89" s="276"/>
      <c r="F89" s="276"/>
      <c r="G89" s="447"/>
      <c r="H89" s="429" t="s">
        <v>157</v>
      </c>
      <c r="I89" s="429"/>
      <c r="J89" s="429"/>
      <c r="K89" s="429"/>
      <c r="L89" s="155">
        <v>1</v>
      </c>
      <c r="M89" s="155">
        <v>0</v>
      </c>
      <c r="N89" s="155">
        <v>2</v>
      </c>
      <c r="O89" s="155">
        <v>3</v>
      </c>
      <c r="P89" s="155">
        <v>2</v>
      </c>
      <c r="Q89" s="155">
        <v>3</v>
      </c>
      <c r="R89" s="155">
        <v>2</v>
      </c>
      <c r="S89" s="155">
        <v>1</v>
      </c>
      <c r="T89" s="133"/>
    </row>
    <row r="90" spans="1:31" x14ac:dyDescent="0.2">
      <c r="H90" s="97"/>
      <c r="I90" s="97"/>
      <c r="J90" s="97"/>
      <c r="K90" s="97"/>
      <c r="L90" s="97"/>
      <c r="M90" s="97"/>
    </row>
  </sheetData>
  <sheetProtection selectLockedCells="1" selectUnlockedCells="1"/>
  <mergeCells count="35">
    <mergeCell ref="F3:K4"/>
    <mergeCell ref="B89:C89"/>
    <mergeCell ref="H89:K89"/>
    <mergeCell ref="A83:A89"/>
    <mergeCell ref="B83:C83"/>
    <mergeCell ref="G83:G89"/>
    <mergeCell ref="H83:K83"/>
    <mergeCell ref="H84:K84"/>
    <mergeCell ref="H85:K85"/>
    <mergeCell ref="B86:C86"/>
    <mergeCell ref="H87:K87"/>
    <mergeCell ref="B88:C88"/>
    <mergeCell ref="F5:F9"/>
    <mergeCell ref="G5:K5"/>
    <mergeCell ref="L5:M5"/>
    <mergeCell ref="H88:K88"/>
    <mergeCell ref="B85:F85"/>
    <mergeCell ref="I6:I9"/>
    <mergeCell ref="J6:J9"/>
    <mergeCell ref="P5:Q5"/>
    <mergeCell ref="R5:S5"/>
    <mergeCell ref="G6:G9"/>
    <mergeCell ref="H6:H9"/>
    <mergeCell ref="K6:K9"/>
    <mergeCell ref="H86:K86"/>
    <mergeCell ref="B1:S1"/>
    <mergeCell ref="A2:A3"/>
    <mergeCell ref="B2:B3"/>
    <mergeCell ref="C2:C9"/>
    <mergeCell ref="D2:K2"/>
    <mergeCell ref="L2:S2"/>
    <mergeCell ref="D3:D9"/>
    <mergeCell ref="E3:E9"/>
    <mergeCell ref="L3:S3"/>
    <mergeCell ref="N5:O5"/>
  </mergeCells>
  <printOptions horizontalCentered="1" verticalCentered="1"/>
  <pageMargins left="0.19685039370078741" right="0.11811023622047245" top="3.9370078740157481" bottom="0.39370078740157483" header="0.51181102362204722" footer="0.47244094488188981"/>
  <pageSetup paperSize="8" scale="60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R64"/>
  <sheetViews>
    <sheetView workbookViewId="0"/>
  </sheetViews>
  <sheetFormatPr defaultColWidth="8.25" defaultRowHeight="12.75" x14ac:dyDescent="0.2"/>
  <cols>
    <col min="1" max="1" width="7.125" style="157" customWidth="1"/>
    <col min="2" max="2" width="72.375" style="157" customWidth="1"/>
    <col min="3" max="3" width="41.875" style="158" customWidth="1"/>
    <col min="4" max="4" width="11" style="157" customWidth="1"/>
    <col min="5" max="5" width="6.75" style="158" customWidth="1"/>
    <col min="6" max="6" width="58.375" style="158" customWidth="1"/>
    <col min="7" max="7" width="14.625" style="158" customWidth="1"/>
    <col min="8" max="8" width="5.5" style="158" customWidth="1"/>
    <col min="9" max="9" width="4.375" style="158" customWidth="1"/>
    <col min="10" max="10" width="6.5" style="158" customWidth="1"/>
    <col min="11" max="11" width="4.5" style="158" customWidth="1"/>
    <col min="12" max="15" width="8.25" style="158"/>
    <col min="16" max="16" width="4.375" style="158" customWidth="1"/>
    <col min="17" max="16384" width="8.25" style="158"/>
  </cols>
  <sheetData>
    <row r="1" spans="1:44" ht="25.5" customHeight="1" x14ac:dyDescent="0.25">
      <c r="A1" s="368"/>
      <c r="B1" s="369" t="s">
        <v>158</v>
      </c>
      <c r="C1" s="159"/>
      <c r="D1" s="160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5.75" customHeight="1" x14ac:dyDescent="0.25">
      <c r="A2" s="366" t="s">
        <v>159</v>
      </c>
      <c r="B2" s="367" t="s">
        <v>160</v>
      </c>
      <c r="C2" s="161"/>
      <c r="E2"/>
      <c r="F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6.5" customHeight="1" x14ac:dyDescent="0.25">
      <c r="A3" s="299"/>
      <c r="B3" s="298" t="s">
        <v>161</v>
      </c>
      <c r="C3" s="163"/>
      <c r="D3" s="164"/>
      <c r="E3"/>
      <c r="F3"/>
      <c r="G3" s="165"/>
      <c r="H3" s="165"/>
      <c r="I3" s="162"/>
      <c r="J3" s="162"/>
      <c r="K3" s="166"/>
      <c r="L3" s="457"/>
      <c r="M3" s="457"/>
      <c r="N3" s="457"/>
      <c r="O3" s="457"/>
      <c r="P3" s="167"/>
      <c r="Q3" s="162"/>
      <c r="R3" s="16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5" customHeight="1" x14ac:dyDescent="0.25">
      <c r="A4" s="299">
        <v>1</v>
      </c>
      <c r="B4" s="295" t="s">
        <v>244</v>
      </c>
      <c r="C4" s="168"/>
      <c r="E4"/>
      <c r="F4"/>
      <c r="G4" s="169"/>
      <c r="H4" s="169"/>
      <c r="I4" s="162"/>
      <c r="J4" s="162"/>
      <c r="K4" s="166"/>
      <c r="L4" s="170"/>
      <c r="M4" s="162"/>
      <c r="N4" s="162"/>
      <c r="O4" s="162"/>
      <c r="P4" s="162"/>
      <c r="Q4" s="162"/>
      <c r="R4" s="16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299">
        <v>2</v>
      </c>
      <c r="B5" s="295" t="s">
        <v>242</v>
      </c>
      <c r="C5" s="163"/>
      <c r="E5"/>
      <c r="F5"/>
      <c r="G5" s="162"/>
      <c r="H5" s="162"/>
      <c r="I5" s="162"/>
      <c r="J5" s="162"/>
      <c r="K5" s="171"/>
      <c r="L5" s="457"/>
      <c r="M5" s="457"/>
      <c r="N5" s="457"/>
      <c r="O5" s="457"/>
      <c r="P5" s="162"/>
      <c r="Q5" s="162"/>
      <c r="R5" s="16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299">
        <v>3</v>
      </c>
      <c r="B6" s="295" t="s">
        <v>241</v>
      </c>
      <c r="C6" s="163"/>
      <c r="E6"/>
      <c r="F6"/>
      <c r="G6" s="162"/>
      <c r="H6" s="162"/>
      <c r="I6" s="162"/>
      <c r="J6" s="162"/>
      <c r="K6" s="171"/>
      <c r="L6" s="167"/>
      <c r="M6" s="167"/>
      <c r="N6" s="167"/>
      <c r="O6" s="167"/>
      <c r="P6" s="162"/>
      <c r="Q6" s="162"/>
      <c r="R6" s="16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4.25" customHeight="1" x14ac:dyDescent="0.25">
      <c r="A7" s="299">
        <v>4</v>
      </c>
      <c r="B7" s="295" t="s">
        <v>240</v>
      </c>
      <c r="C7" s="163"/>
      <c r="E7"/>
      <c r="F7"/>
      <c r="G7" s="162"/>
      <c r="H7" s="162"/>
      <c r="I7" s="162"/>
      <c r="J7" s="162"/>
      <c r="K7" s="171"/>
      <c r="L7" s="167"/>
      <c r="M7" s="167"/>
      <c r="N7" s="167"/>
      <c r="O7" s="167"/>
      <c r="P7" s="162"/>
      <c r="Q7" s="162"/>
      <c r="R7" s="16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3.5" customHeight="1" x14ac:dyDescent="0.25">
      <c r="A8" s="299">
        <v>5</v>
      </c>
      <c r="B8" s="295" t="s">
        <v>239</v>
      </c>
      <c r="C8" s="172"/>
      <c r="E8"/>
      <c r="F8"/>
      <c r="G8" s="457"/>
      <c r="H8" s="457"/>
      <c r="I8" s="457"/>
      <c r="J8" s="457"/>
      <c r="K8" s="166"/>
      <c r="L8" s="457"/>
      <c r="M8" s="457"/>
      <c r="N8" s="457"/>
      <c r="O8" s="457"/>
      <c r="P8" s="167"/>
      <c r="Q8" s="162"/>
      <c r="R8" s="16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4.25" customHeight="1" x14ac:dyDescent="0.25">
      <c r="A9" s="299"/>
      <c r="B9" s="298" t="s">
        <v>238</v>
      </c>
      <c r="C9" s="163"/>
      <c r="D9" s="302"/>
      <c r="E9"/>
      <c r="F9"/>
      <c r="G9" s="167"/>
      <c r="H9" s="167"/>
      <c r="I9" s="167"/>
      <c r="J9" s="167"/>
      <c r="K9" s="166"/>
      <c r="L9" s="167"/>
      <c r="M9" s="167"/>
      <c r="N9" s="167"/>
      <c r="O9" s="167"/>
      <c r="P9" s="167"/>
      <c r="Q9" s="162"/>
      <c r="R9" s="16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5.75" customHeight="1" x14ac:dyDescent="0.25">
      <c r="A10" s="299">
        <v>1</v>
      </c>
      <c r="B10" s="295" t="s">
        <v>237</v>
      </c>
      <c r="C10" s="161"/>
      <c r="D10" s="302"/>
      <c r="E10"/>
      <c r="F10"/>
      <c r="G10" s="165"/>
      <c r="H10" s="162"/>
      <c r="I10" s="162"/>
      <c r="J10" s="162"/>
      <c r="K10" s="171"/>
      <c r="L10" s="457"/>
      <c r="M10" s="457"/>
      <c r="N10" s="457"/>
      <c r="O10" s="457"/>
      <c r="P10" s="167"/>
      <c r="Q10" s="162"/>
      <c r="R10" s="16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" customHeight="1" x14ac:dyDescent="0.25">
      <c r="A11" s="299">
        <v>2</v>
      </c>
      <c r="B11" s="295" t="s">
        <v>236</v>
      </c>
      <c r="C11" s="161"/>
      <c r="D11" s="302"/>
      <c r="E11"/>
      <c r="F11"/>
      <c r="G11" s="165"/>
      <c r="H11" s="162"/>
      <c r="I11" s="162"/>
      <c r="J11" s="162"/>
      <c r="K11" s="171"/>
      <c r="L11" s="167"/>
      <c r="M11" s="167"/>
      <c r="N11" s="167"/>
      <c r="O11" s="167"/>
      <c r="P11" s="167"/>
      <c r="Q11" s="162"/>
      <c r="R11" s="16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4.25" customHeight="1" x14ac:dyDescent="0.25">
      <c r="A12" s="299">
        <v>3</v>
      </c>
      <c r="B12" s="295" t="s">
        <v>235</v>
      </c>
      <c r="C12" s="161"/>
      <c r="D12" s="302"/>
      <c r="E12"/>
      <c r="F12"/>
      <c r="G12" s="170"/>
      <c r="H12" s="170"/>
      <c r="I12" s="170"/>
      <c r="J12" s="162"/>
      <c r="K12" s="173"/>
      <c r="L12" s="457"/>
      <c r="M12" s="457"/>
      <c r="N12" s="457"/>
      <c r="O12" s="457"/>
      <c r="P12" s="162"/>
      <c r="Q12" s="162"/>
      <c r="R12" s="16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5.75" customHeight="1" x14ac:dyDescent="0.25">
      <c r="A13" s="299">
        <v>4</v>
      </c>
      <c r="B13" s="295" t="s">
        <v>234</v>
      </c>
      <c r="C13" s="161"/>
      <c r="D13" s="302"/>
      <c r="E13"/>
      <c r="F13"/>
      <c r="G13" s="165"/>
      <c r="H13" s="165"/>
      <c r="I13" s="165"/>
      <c r="J13" s="162"/>
      <c r="K13" s="174"/>
      <c r="L13" s="457"/>
      <c r="M13" s="457"/>
      <c r="N13" s="457"/>
      <c r="O13" s="457"/>
      <c r="P13" s="167"/>
      <c r="Q13" s="162"/>
      <c r="R13" s="16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 x14ac:dyDescent="0.25">
      <c r="A14" s="299"/>
      <c r="B14" s="298" t="s">
        <v>165</v>
      </c>
      <c r="C14" s="175"/>
      <c r="E14"/>
      <c r="F14"/>
      <c r="G14" s="457"/>
      <c r="H14" s="457"/>
      <c r="I14" s="457"/>
      <c r="J14" s="457"/>
      <c r="K14" s="174"/>
      <c r="L14" s="457"/>
      <c r="M14" s="457"/>
      <c r="N14" s="457"/>
      <c r="O14" s="457"/>
      <c r="P14" s="162"/>
      <c r="Q14" s="162"/>
      <c r="R14" s="16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6.5" customHeight="1" x14ac:dyDescent="0.25">
      <c r="A15" s="299">
        <v>1</v>
      </c>
      <c r="B15" s="295" t="s">
        <v>233</v>
      </c>
      <c r="C15" s="162"/>
      <c r="E15"/>
      <c r="F15" s="176"/>
      <c r="G15" s="457"/>
      <c r="H15" s="457"/>
      <c r="I15" s="457"/>
      <c r="J15" s="457"/>
      <c r="K15" s="171"/>
      <c r="L15" s="457"/>
      <c r="M15" s="457"/>
      <c r="N15" s="457"/>
      <c r="O15" s="161"/>
      <c r="P15" s="177"/>
      <c r="Q15" s="162"/>
      <c r="R15" s="162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7.25" customHeight="1" x14ac:dyDescent="0.25">
      <c r="A16" s="299"/>
      <c r="B16" s="298" t="s">
        <v>232</v>
      </c>
      <c r="C16" s="162"/>
      <c r="E16"/>
      <c r="F16"/>
      <c r="G16" s="167"/>
      <c r="H16" s="167"/>
      <c r="I16" s="167"/>
      <c r="J16" s="167"/>
      <c r="K16" s="171"/>
      <c r="L16" s="167"/>
      <c r="M16" s="167"/>
      <c r="N16" s="167"/>
      <c r="O16" s="161"/>
      <c r="P16" s="177"/>
      <c r="Q16" s="162"/>
      <c r="R16" s="162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9.5" customHeight="1" x14ac:dyDescent="0.25">
      <c r="A17" s="299"/>
      <c r="B17" s="298" t="s">
        <v>231</v>
      </c>
      <c r="C17" s="161"/>
      <c r="E17"/>
      <c r="F17"/>
      <c r="G17" s="170"/>
      <c r="H17" s="170"/>
      <c r="I17" s="170"/>
      <c r="J17" s="170"/>
      <c r="K17" s="178"/>
      <c r="L17" s="179"/>
      <c r="M17" s="162"/>
      <c r="N17" s="162"/>
      <c r="O17" s="162"/>
      <c r="P17" s="177"/>
      <c r="Q17" s="162"/>
      <c r="R17" s="162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6.5" customHeight="1" x14ac:dyDescent="0.25">
      <c r="A18" s="297">
        <v>1</v>
      </c>
      <c r="B18" s="295" t="s">
        <v>230</v>
      </c>
      <c r="C18" s="161"/>
      <c r="D18" s="364"/>
      <c r="E18"/>
      <c r="F18" s="176"/>
      <c r="G18" s="170"/>
      <c r="H18" s="170"/>
      <c r="I18" s="162"/>
      <c r="J18" s="167"/>
      <c r="K18" s="180"/>
      <c r="L18" s="162"/>
      <c r="M18" s="162"/>
      <c r="N18" s="162"/>
      <c r="O18" s="162"/>
      <c r="P18" s="177"/>
      <c r="Q18" s="162"/>
      <c r="R18" s="16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7.25" customHeight="1" x14ac:dyDescent="0.25">
      <c r="A19" s="296">
        <v>2</v>
      </c>
      <c r="B19" s="295" t="s">
        <v>229</v>
      </c>
      <c r="C19" s="181"/>
      <c r="D19" s="364"/>
      <c r="E19"/>
      <c r="F19"/>
      <c r="G19" s="162"/>
      <c r="H19" s="162"/>
      <c r="I19" s="162"/>
      <c r="J19" s="162"/>
      <c r="K19" s="162"/>
      <c r="L19" s="169"/>
      <c r="M19" s="169"/>
      <c r="N19" s="169"/>
      <c r="O19" s="162"/>
      <c r="P19" s="162"/>
      <c r="Q19" s="162"/>
      <c r="R19" s="16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5.75" customHeight="1" x14ac:dyDescent="0.25">
      <c r="A20" s="184"/>
      <c r="B20" s="4"/>
      <c r="C20" s="162"/>
      <c r="D20" s="364"/>
      <c r="E20"/>
      <c r="F20" s="176"/>
      <c r="G20" s="162"/>
      <c r="H20" s="162"/>
      <c r="I20" s="162"/>
      <c r="J20" s="162"/>
      <c r="K20" s="162"/>
      <c r="L20" s="162"/>
      <c r="M20" s="162"/>
      <c r="N20" s="162"/>
      <c r="O20" s="169"/>
      <c r="P20" s="162"/>
      <c r="Q20" s="162"/>
      <c r="R20" s="16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8" customHeight="1" x14ac:dyDescent="0.25">
      <c r="A21" s="160" t="s">
        <v>289</v>
      </c>
      <c r="B21" s="184"/>
      <c r="C21" s="184"/>
      <c r="D21" s="364"/>
      <c r="E21"/>
      <c r="F21"/>
      <c r="G21" s="162"/>
      <c r="H21" s="162"/>
      <c r="I21" s="162"/>
      <c r="J21" s="162"/>
      <c r="K21" s="162"/>
      <c r="L21" s="162"/>
      <c r="M21" s="162"/>
      <c r="N21" s="162"/>
      <c r="O21" s="169"/>
      <c r="P21" s="162"/>
      <c r="Q21" s="162"/>
      <c r="R21" s="16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5.75" customHeight="1" x14ac:dyDescent="0.25">
      <c r="A22" s="458" t="s">
        <v>162</v>
      </c>
      <c r="B22" s="459"/>
      <c r="C22" s="182"/>
      <c r="D22" s="364"/>
      <c r="E22"/>
      <c r="F22"/>
      <c r="G22" s="162"/>
      <c r="H22" s="162"/>
      <c r="I22" s="162"/>
      <c r="J22" s="162"/>
      <c r="K22" s="457"/>
      <c r="L22" s="457"/>
      <c r="M22" s="457"/>
      <c r="N22" s="457"/>
      <c r="O22" s="162"/>
      <c r="P22" s="162"/>
      <c r="Q22" s="162"/>
      <c r="R22" s="16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456" t="s">
        <v>243</v>
      </c>
      <c r="B23" s="456"/>
      <c r="C23" s="456"/>
      <c r="D23" s="364"/>
      <c r="E23"/>
      <c r="F23"/>
      <c r="G23" s="162"/>
      <c r="H23" s="162"/>
      <c r="I23" s="162"/>
      <c r="J23" s="162"/>
      <c r="K23" s="162"/>
      <c r="L23" s="162"/>
      <c r="M23" s="162"/>
      <c r="N23" s="162"/>
      <c r="O23" s="170"/>
      <c r="P23" s="162"/>
      <c r="Q23" s="162"/>
      <c r="R23" s="16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5" customHeight="1" x14ac:dyDescent="0.25">
      <c r="A24" s="456"/>
      <c r="B24" s="456"/>
      <c r="C24" s="456"/>
      <c r="D24" s="364"/>
      <c r="E24"/>
      <c r="F24"/>
      <c r="G24" s="162"/>
      <c r="H24" s="162"/>
      <c r="I24" s="162"/>
      <c r="J24" s="162"/>
      <c r="K24" s="162"/>
      <c r="L24" s="162"/>
      <c r="M24" s="162"/>
      <c r="N24" s="162"/>
      <c r="O24" s="170"/>
      <c r="P24" s="162"/>
      <c r="Q24" s="162"/>
      <c r="R24" s="16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" customHeight="1" x14ac:dyDescent="0.25">
      <c r="A25" s="456"/>
      <c r="B25" s="456"/>
      <c r="C25" s="456"/>
      <c r="D25" s="364"/>
      <c r="E25"/>
      <c r="F25"/>
      <c r="G25" s="162"/>
      <c r="H25" s="162"/>
      <c r="I25" s="162"/>
      <c r="J25" s="162"/>
      <c r="K25" s="162"/>
      <c r="L25" s="162"/>
      <c r="M25" s="162"/>
      <c r="N25" s="162"/>
      <c r="O25" s="170"/>
      <c r="P25" s="162"/>
      <c r="Q25" s="162"/>
      <c r="R25" s="16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customHeight="1" x14ac:dyDescent="0.25">
      <c r="A26" s="456"/>
      <c r="B26" s="456"/>
      <c r="C26" s="456"/>
      <c r="D26" s="364"/>
      <c r="E26"/>
      <c r="F26"/>
      <c r="G26" s="162"/>
      <c r="H26" s="162"/>
      <c r="I26" s="162"/>
      <c r="J26" s="162"/>
      <c r="K26" s="162"/>
      <c r="L26" s="162"/>
      <c r="M26" s="162"/>
      <c r="N26" s="162"/>
      <c r="O26" s="170"/>
      <c r="P26" s="162"/>
      <c r="Q26" s="162"/>
      <c r="R26" s="16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.75" customHeight="1" x14ac:dyDescent="0.25">
      <c r="A27" s="456"/>
      <c r="B27" s="456"/>
      <c r="C27" s="456"/>
      <c r="D27" s="364"/>
      <c r="E27"/>
      <c r="F27"/>
      <c r="G27" s="162"/>
      <c r="H27" s="162"/>
      <c r="I27" s="162"/>
      <c r="J27" s="162"/>
      <c r="K27" s="162"/>
      <c r="L27" s="162"/>
      <c r="M27" s="162"/>
      <c r="N27" s="162"/>
      <c r="O27" s="170"/>
      <c r="P27" s="162"/>
      <c r="Q27" s="162"/>
      <c r="R27" s="16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8.75" customHeight="1" x14ac:dyDescent="0.25">
      <c r="A28" s="456"/>
      <c r="B28" s="456"/>
      <c r="C28" s="456"/>
      <c r="D28" s="164"/>
      <c r="E28"/>
      <c r="F28"/>
      <c r="G28" s="162"/>
      <c r="H28" s="162"/>
      <c r="I28" s="162"/>
      <c r="J28" s="162"/>
      <c r="K28" s="162"/>
      <c r="L28" s="162"/>
      <c r="M28" s="162"/>
      <c r="N28" s="162"/>
      <c r="O28" s="170"/>
      <c r="P28" s="162"/>
      <c r="Q28" s="162"/>
      <c r="R28" s="162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21" customHeight="1" x14ac:dyDescent="0.25">
      <c r="A29" s="363" t="s">
        <v>163</v>
      </c>
      <c r="B29" s="362"/>
      <c r="C29" s="162"/>
      <c r="E29"/>
      <c r="F29"/>
      <c r="G29" s="162"/>
      <c r="H29" s="162"/>
      <c r="I29" s="162"/>
      <c r="J29" s="162"/>
      <c r="K29" s="162"/>
      <c r="L29" s="162"/>
      <c r="M29" s="162"/>
      <c r="N29" s="162"/>
      <c r="O29" s="170"/>
      <c r="P29" s="162"/>
      <c r="Q29" s="162"/>
      <c r="R29" s="162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68.25" customHeight="1" x14ac:dyDescent="0.25">
      <c r="A30" s="456" t="s">
        <v>164</v>
      </c>
      <c r="B30" s="456"/>
      <c r="C30" s="456"/>
      <c r="E30"/>
      <c r="F30"/>
      <c r="G30" s="162"/>
      <c r="H30" s="162"/>
      <c r="I30" s="162"/>
      <c r="J30" s="162"/>
      <c r="K30" s="162"/>
      <c r="L30" s="162"/>
      <c r="M30" s="162"/>
      <c r="N30" s="162"/>
      <c r="O30" s="170"/>
      <c r="P30" s="162"/>
      <c r="Q30" s="162"/>
      <c r="R30" s="162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96.5" customHeight="1" x14ac:dyDescent="0.25">
      <c r="A31" s="456" t="s">
        <v>228</v>
      </c>
      <c r="B31" s="456"/>
      <c r="C31" s="456"/>
      <c r="D31" s="158"/>
      <c r="E31"/>
      <c r="F31"/>
      <c r="G31" s="162"/>
      <c r="H31" s="162"/>
      <c r="I31" s="162"/>
      <c r="J31" s="162"/>
      <c r="K31" s="162"/>
      <c r="L31" s="162"/>
      <c r="M31" s="162"/>
      <c r="N31" s="162"/>
      <c r="O31" s="170"/>
      <c r="P31" s="162"/>
      <c r="Q31" s="162"/>
      <c r="R31" s="162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21.75" customHeight="1" x14ac:dyDescent="0.25">
      <c r="A32" s="455" t="s">
        <v>288</v>
      </c>
      <c r="B32" s="455"/>
      <c r="C32" s="455"/>
      <c r="D32" s="303"/>
      <c r="E32"/>
      <c r="F32"/>
      <c r="G32" s="162"/>
      <c r="H32" s="162"/>
      <c r="I32" s="162"/>
      <c r="J32" s="162"/>
      <c r="K32" s="162"/>
      <c r="L32" s="162"/>
      <c r="M32" s="162"/>
      <c r="N32" s="162"/>
      <c r="O32" s="170"/>
      <c r="P32" s="162"/>
      <c r="Q32" s="162"/>
      <c r="R32" s="16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48.75" customHeight="1" x14ac:dyDescent="0.25">
      <c r="A33" s="452" t="s">
        <v>290</v>
      </c>
      <c r="B33" s="452"/>
      <c r="C33" s="452"/>
      <c r="D33" s="303"/>
      <c r="E33"/>
      <c r="F33"/>
      <c r="G33" s="162"/>
      <c r="H33" s="162"/>
      <c r="I33" s="162"/>
      <c r="J33" s="162"/>
      <c r="K33" s="162"/>
      <c r="L33" s="162"/>
      <c r="M33" s="162"/>
      <c r="N33" s="162"/>
      <c r="O33" s="170"/>
      <c r="P33" s="162"/>
      <c r="Q33" s="162"/>
      <c r="R33" s="162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66.75" customHeight="1" x14ac:dyDescent="0.25">
      <c r="A34" s="452"/>
      <c r="B34" s="452"/>
      <c r="C34" s="452"/>
      <c r="D34" s="303"/>
      <c r="E34"/>
      <c r="F34"/>
      <c r="G34" s="162"/>
      <c r="H34" s="162"/>
      <c r="I34" s="162"/>
      <c r="J34" s="162"/>
      <c r="K34" s="162"/>
      <c r="L34" s="162"/>
      <c r="M34" s="162"/>
      <c r="N34" s="162"/>
      <c r="O34" s="170"/>
      <c r="P34" s="162"/>
      <c r="Q34" s="162"/>
      <c r="R34" s="162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6" customHeight="1" x14ac:dyDescent="0.25">
      <c r="A35" s="452"/>
      <c r="B35" s="452"/>
      <c r="C35" s="452"/>
      <c r="D35" s="303"/>
      <c r="E35"/>
      <c r="F35"/>
      <c r="G35" s="162"/>
      <c r="H35" s="162"/>
      <c r="I35" s="162"/>
      <c r="J35" s="162"/>
      <c r="K35" s="162"/>
      <c r="L35" s="162"/>
      <c r="M35" s="162"/>
      <c r="N35" s="162"/>
      <c r="O35" s="170"/>
      <c r="P35" s="162"/>
      <c r="Q35" s="162"/>
      <c r="R35" s="162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.75" x14ac:dyDescent="0.25">
      <c r="A36" s="454" t="s">
        <v>287</v>
      </c>
      <c r="B36" s="454"/>
      <c r="C36" s="162"/>
      <c r="D36" s="183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32.25" customHeight="1" x14ac:dyDescent="0.25">
      <c r="A37" s="453" t="s">
        <v>166</v>
      </c>
      <c r="B37" s="453"/>
      <c r="C37" s="304"/>
      <c r="D37" s="304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.75" x14ac:dyDescent="0.25">
      <c r="A38" s="454" t="s">
        <v>286</v>
      </c>
      <c r="B38" s="454"/>
      <c r="C38" s="454"/>
      <c r="D38" s="186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5.75" x14ac:dyDescent="0.25">
      <c r="A39" s="454" t="s">
        <v>285</v>
      </c>
      <c r="B39" s="454"/>
      <c r="C39"/>
      <c r="D39" s="186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5.75" customHeight="1" x14ac:dyDescent="0.25">
      <c r="A40" s="452" t="s">
        <v>284</v>
      </c>
      <c r="B40" s="452"/>
      <c r="C40" s="452"/>
      <c r="D40" s="303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5.75" x14ac:dyDescent="0.25">
      <c r="A41" s="452"/>
      <c r="B41" s="452"/>
      <c r="C41" s="452"/>
      <c r="D41" s="303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5.75" x14ac:dyDescent="0.25">
      <c r="A42" s="452"/>
      <c r="B42" s="452"/>
      <c r="C42" s="452"/>
      <c r="D42" s="303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5.75" x14ac:dyDescent="0.25">
      <c r="A43" s="452"/>
      <c r="B43" s="452"/>
      <c r="C43" s="452"/>
      <c r="D43" s="303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33.75" customHeight="1" x14ac:dyDescent="0.25">
      <c r="A44" s="452"/>
      <c r="B44" s="452"/>
      <c r="C44" s="452"/>
      <c r="D44" s="303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0.15" customHeight="1" x14ac:dyDescent="0.25">
      <c r="A45" s="452" t="s">
        <v>167</v>
      </c>
      <c r="B45" s="452"/>
      <c r="C45" s="452"/>
      <c r="D45" s="361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5.75" x14ac:dyDescent="0.25">
      <c r="A46" s="452"/>
      <c r="B46" s="452"/>
      <c r="C46" s="452"/>
      <c r="D46" s="361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5.75" x14ac:dyDescent="0.25">
      <c r="A47" s="452"/>
      <c r="B47" s="452"/>
      <c r="C47" s="452"/>
      <c r="D47" s="361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76.5" customHeight="1" x14ac:dyDescent="0.25">
      <c r="A48" s="452"/>
      <c r="B48" s="452"/>
      <c r="C48" s="452"/>
      <c r="D48" s="361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5.75" x14ac:dyDescent="0.25">
      <c r="A49" s="454" t="s">
        <v>283</v>
      </c>
      <c r="B49" s="454"/>
      <c r="C49" s="454"/>
      <c r="D49" s="187"/>
      <c r="E49"/>
      <c r="F49"/>
      <c r="G49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34.5" customHeight="1" x14ac:dyDescent="0.25">
      <c r="A50" s="452" t="s">
        <v>168</v>
      </c>
      <c r="B50" s="452"/>
      <c r="C50" s="452"/>
      <c r="D50" s="3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36.75" customHeight="1" x14ac:dyDescent="0.25">
      <c r="A51" s="189"/>
      <c r="B51" s="190" t="s">
        <v>169</v>
      </c>
      <c r="C51" s="191"/>
      <c r="D51" s="192"/>
      <c r="E51" s="193"/>
      <c r="F51" s="193"/>
      <c r="G51"/>
      <c r="H51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</row>
    <row r="52" spans="1:44" ht="15.75" x14ac:dyDescent="0.25">
      <c r="A52" s="194"/>
      <c r="B52" s="195"/>
      <c r="C52" s="196"/>
      <c r="D52" s="197"/>
      <c r="E52" s="198"/>
      <c r="F52" s="198"/>
      <c r="G52" s="199"/>
      <c r="H52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</row>
    <row r="53" spans="1:44" ht="15.75" customHeight="1" x14ac:dyDescent="0.25">
      <c r="A53" s="200"/>
      <c r="B53" s="186"/>
      <c r="C53"/>
      <c r="D53" s="186"/>
      <c r="E53" s="201"/>
      <c r="F53" s="201"/>
      <c r="G53"/>
      <c r="H53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</row>
    <row r="54" spans="1:44" ht="15.75" customHeight="1" x14ac:dyDescent="0.25">
      <c r="A54" s="200"/>
      <c r="B54" s="190" t="s">
        <v>282</v>
      </c>
      <c r="C54" s="196"/>
      <c r="D54" s="197"/>
      <c r="E54" s="201"/>
      <c r="F54" s="201"/>
      <c r="G54"/>
      <c r="H54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</row>
    <row r="55" spans="1:44" ht="15.75" customHeight="1" x14ac:dyDescent="0.25">
      <c r="A55" s="200"/>
      <c r="B55" s="202"/>
      <c r="C55" s="202"/>
      <c r="D55" s="202"/>
      <c r="E55" s="201"/>
      <c r="F55" s="201"/>
      <c r="G55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</row>
    <row r="56" spans="1:44" ht="15.75" customHeight="1" x14ac:dyDescent="0.25">
      <c r="A56" s="200"/>
      <c r="B56" s="190"/>
      <c r="C56" s="196"/>
      <c r="D56" s="197"/>
      <c r="E56" s="201"/>
      <c r="F56" s="201"/>
      <c r="G56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</row>
    <row r="57" spans="1:44" ht="15.75" customHeight="1" x14ac:dyDescent="0.25">
      <c r="A57" s="189"/>
      <c r="B57" s="203"/>
      <c r="C57" s="191"/>
      <c r="D57" s="192"/>
      <c r="E57" s="193"/>
      <c r="F57" s="193"/>
      <c r="G57"/>
      <c r="H57" s="188"/>
      <c r="I57" s="185"/>
      <c r="J57" s="185"/>
      <c r="K57" s="185"/>
      <c r="L57"/>
      <c r="M57" s="204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5" customHeight="1" x14ac:dyDescent="0.25">
      <c r="A58" s="194"/>
      <c r="B58" s="195"/>
      <c r="C58" s="196"/>
      <c r="D58" s="197"/>
      <c r="E58" s="198"/>
      <c r="F58" s="198"/>
      <c r="G58" s="205"/>
      <c r="H58" s="188"/>
      <c r="I58" s="185"/>
      <c r="J58" s="185"/>
      <c r="K58" s="185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5" customHeight="1" x14ac:dyDescent="0.25">
      <c r="A59" s="200"/>
      <c r="B59" s="186"/>
      <c r="C59"/>
      <c r="D59" s="186"/>
      <c r="E59" s="201"/>
      <c r="F59" s="201"/>
      <c r="G59" s="188"/>
      <c r="H59" s="188"/>
      <c r="I59" s="185"/>
      <c r="J59" s="185"/>
      <c r="K59" s="185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5.75" customHeight="1" x14ac:dyDescent="0.25">
      <c r="A60" s="200"/>
      <c r="B60" s="203"/>
      <c r="C60" s="196"/>
      <c r="D60" s="197"/>
      <c r="E60" s="201"/>
      <c r="F60" s="201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</row>
    <row r="61" spans="1:44" ht="15.75" customHeight="1" x14ac:dyDescent="0.25">
      <c r="A61" s="200"/>
      <c r="B61" s="202"/>
      <c r="C61" s="202"/>
      <c r="D61" s="202"/>
      <c r="E61" s="201"/>
      <c r="F61" s="201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</row>
    <row r="62" spans="1:44" ht="12.75" customHeight="1" x14ac:dyDescent="0.25">
      <c r="A62" s="200"/>
      <c r="B62" s="203"/>
      <c r="C62" s="196"/>
      <c r="D62" s="197"/>
      <c r="E62" s="201"/>
      <c r="F62" s="201"/>
      <c r="G62" s="188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</row>
    <row r="63" spans="1:44" ht="15.75" x14ac:dyDescent="0.25">
      <c r="A63" s="189"/>
      <c r="B63" s="203"/>
      <c r="C63" s="191"/>
      <c r="D63" s="192"/>
      <c r="E63" s="193"/>
      <c r="F63" s="193"/>
      <c r="G63" s="188"/>
      <c r="H63"/>
      <c r="I63"/>
      <c r="J63"/>
      <c r="K63"/>
      <c r="L63"/>
      <c r="Q63"/>
      <c r="R63"/>
    </row>
    <row r="64" spans="1:44" ht="12.75" customHeight="1" x14ac:dyDescent="0.25">
      <c r="A64" s="194"/>
      <c r="B64" s="195"/>
      <c r="C64" s="196"/>
      <c r="D64" s="197"/>
      <c r="E64" s="198"/>
      <c r="F64" s="198"/>
      <c r="G64"/>
      <c r="H64" s="206"/>
      <c r="I64" s="207"/>
      <c r="J64"/>
      <c r="K64"/>
      <c r="L64"/>
      <c r="Q64" s="208"/>
      <c r="R64" s="208"/>
    </row>
  </sheetData>
  <sheetProtection selectLockedCells="1" selectUnlockedCells="1"/>
  <mergeCells count="26">
    <mergeCell ref="A22:B22"/>
    <mergeCell ref="L13:O13"/>
    <mergeCell ref="G14:J14"/>
    <mergeCell ref="L14:O14"/>
    <mergeCell ref="G15:J15"/>
    <mergeCell ref="L15:N15"/>
    <mergeCell ref="K22:N22"/>
    <mergeCell ref="L3:O3"/>
    <mergeCell ref="L5:O5"/>
    <mergeCell ref="G8:J8"/>
    <mergeCell ref="L8:O8"/>
    <mergeCell ref="L10:O10"/>
    <mergeCell ref="L12:O12"/>
    <mergeCell ref="A32:C32"/>
    <mergeCell ref="A33:C35"/>
    <mergeCell ref="A36:B36"/>
    <mergeCell ref="A23:C28"/>
    <mergeCell ref="A30:C30"/>
    <mergeCell ref="A31:C31"/>
    <mergeCell ref="A50:C50"/>
    <mergeCell ref="A37:B37"/>
    <mergeCell ref="A38:C38"/>
    <mergeCell ref="A39:B39"/>
    <mergeCell ref="A40:C44"/>
    <mergeCell ref="A45:C48"/>
    <mergeCell ref="A49:C49"/>
  </mergeCells>
  <hyperlinks>
    <hyperlink ref="B16" location="_ftn1" display="_ftn1"/>
  </hyperlinks>
  <printOptions horizontalCentered="1"/>
  <pageMargins left="0.25" right="0.25" top="0.75" bottom="0.75" header="0.3" footer="0.3"/>
  <pageSetup paperSize="8" scale="73" firstPageNumber="0" pageOrder="overThenDown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/>
  </sheetViews>
  <sheetFormatPr defaultRowHeight="14.25" x14ac:dyDescent="0.2"/>
  <cols>
    <col min="1" max="1" width="10.75" customWidth="1"/>
    <col min="2" max="2" width="38" customWidth="1"/>
    <col min="3" max="3" width="22.5" customWidth="1"/>
    <col min="4" max="4" width="21.375" customWidth="1"/>
    <col min="5" max="5" width="13.75" customWidth="1"/>
    <col min="6" max="6" width="10.375" customWidth="1"/>
    <col min="7" max="7" width="15.875" customWidth="1"/>
    <col min="8" max="8" width="10.125" customWidth="1"/>
    <col min="9" max="9" width="14" customWidth="1"/>
    <col min="10" max="10" width="9.375" customWidth="1"/>
    <col min="11" max="11" width="14.75" customWidth="1"/>
    <col min="12" max="12" width="16.375" customWidth="1"/>
    <col min="13" max="13" width="11" customWidth="1"/>
    <col min="14" max="14" width="16.75" customWidth="1"/>
    <col min="15" max="15" width="10.75" customWidth="1"/>
    <col min="16" max="16" width="17.5" customWidth="1"/>
    <col min="17" max="17" width="15.625" customWidth="1"/>
  </cols>
  <sheetData>
    <row r="1" spans="1:18" ht="18.75" x14ac:dyDescent="0.3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18" ht="18.75" x14ac:dyDescent="0.3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</row>
    <row r="3" spans="1:18" ht="18.75" x14ac:dyDescent="0.3">
      <c r="A3" s="305"/>
      <c r="B3" s="305" t="s">
        <v>246</v>
      </c>
      <c r="C3" s="305"/>
      <c r="D3" s="305"/>
      <c r="E3" s="460" t="s">
        <v>247</v>
      </c>
      <c r="F3" s="460"/>
      <c r="G3" s="460"/>
      <c r="H3" s="460"/>
      <c r="I3" s="460"/>
      <c r="J3" s="460"/>
      <c r="K3" s="460"/>
      <c r="L3" s="306" t="s">
        <v>248</v>
      </c>
      <c r="M3" s="307"/>
      <c r="N3" s="307"/>
      <c r="O3" s="461" t="s">
        <v>249</v>
      </c>
      <c r="P3" s="462"/>
      <c r="Q3" s="305"/>
      <c r="R3" s="305"/>
    </row>
    <row r="4" spans="1:18" ht="18.75" x14ac:dyDescent="0.3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18.75" x14ac:dyDescent="0.3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</row>
    <row r="6" spans="1:18" ht="18.75" x14ac:dyDescent="0.3">
      <c r="A6" s="308" t="s">
        <v>250</v>
      </c>
      <c r="B6" s="308" t="s">
        <v>49</v>
      </c>
      <c r="C6" s="308" t="s">
        <v>251</v>
      </c>
      <c r="D6" s="308" t="s">
        <v>251</v>
      </c>
      <c r="E6" s="309" t="s">
        <v>252</v>
      </c>
      <c r="F6" s="310" t="s">
        <v>253</v>
      </c>
      <c r="G6" s="309" t="s">
        <v>254</v>
      </c>
      <c r="H6" s="463" t="s">
        <v>255</v>
      </c>
      <c r="I6" s="463"/>
      <c r="J6" s="463"/>
      <c r="K6" s="463"/>
      <c r="L6" s="464"/>
      <c r="M6" s="465" t="s">
        <v>256</v>
      </c>
      <c r="N6" s="466"/>
      <c r="O6" s="466"/>
      <c r="P6" s="466"/>
      <c r="Q6" s="467"/>
      <c r="R6" s="311"/>
    </row>
    <row r="7" spans="1:18" ht="18.75" x14ac:dyDescent="0.3">
      <c r="A7" s="312" t="s">
        <v>257</v>
      </c>
      <c r="B7" s="312" t="s">
        <v>56</v>
      </c>
      <c r="C7" s="312" t="s">
        <v>258</v>
      </c>
      <c r="D7" s="312" t="s">
        <v>259</v>
      </c>
      <c r="E7" s="313" t="s">
        <v>260</v>
      </c>
      <c r="F7" s="314"/>
      <c r="G7" s="313" t="s">
        <v>261</v>
      </c>
      <c r="H7" s="315" t="s">
        <v>21</v>
      </c>
      <c r="I7" s="316" t="s">
        <v>262</v>
      </c>
      <c r="J7" s="317" t="s">
        <v>253</v>
      </c>
      <c r="K7" s="318" t="s">
        <v>263</v>
      </c>
      <c r="L7" s="319" t="s">
        <v>264</v>
      </c>
      <c r="M7" s="320" t="s">
        <v>21</v>
      </c>
      <c r="N7" s="316" t="s">
        <v>262</v>
      </c>
      <c r="O7" s="317" t="s">
        <v>253</v>
      </c>
      <c r="P7" s="318" t="s">
        <v>263</v>
      </c>
      <c r="Q7" s="321" t="s">
        <v>264</v>
      </c>
      <c r="R7" s="322"/>
    </row>
    <row r="8" spans="1:18" ht="18.75" x14ac:dyDescent="0.3">
      <c r="A8" s="323"/>
      <c r="B8" s="312" t="s">
        <v>60</v>
      </c>
      <c r="C8" s="323"/>
      <c r="D8" s="323"/>
      <c r="E8" s="313" t="s">
        <v>265</v>
      </c>
      <c r="F8" s="314"/>
      <c r="G8" s="313" t="s">
        <v>266</v>
      </c>
      <c r="H8" s="315"/>
      <c r="I8" s="318" t="s">
        <v>267</v>
      </c>
      <c r="J8" s="317"/>
      <c r="K8" s="318" t="s">
        <v>261</v>
      </c>
      <c r="L8" s="319" t="s">
        <v>32</v>
      </c>
      <c r="M8" s="324"/>
      <c r="N8" s="318" t="s">
        <v>267</v>
      </c>
      <c r="O8" s="325"/>
      <c r="P8" s="318" t="s">
        <v>261</v>
      </c>
      <c r="Q8" s="319" t="s">
        <v>32</v>
      </c>
      <c r="R8" s="305"/>
    </row>
    <row r="9" spans="1:18" ht="18.75" x14ac:dyDescent="0.3">
      <c r="A9" s="326"/>
      <c r="B9" s="326"/>
      <c r="C9" s="326"/>
      <c r="D9" s="326"/>
      <c r="E9" s="327"/>
      <c r="F9" s="328"/>
      <c r="G9" s="327"/>
      <c r="H9" s="329"/>
      <c r="I9" s="330" t="s">
        <v>268</v>
      </c>
      <c r="J9" s="331"/>
      <c r="K9" s="330" t="s">
        <v>266</v>
      </c>
      <c r="L9" s="332"/>
      <c r="M9" s="333"/>
      <c r="N9" s="318" t="s">
        <v>268</v>
      </c>
      <c r="O9" s="331"/>
      <c r="P9" s="330" t="s">
        <v>266</v>
      </c>
      <c r="Q9" s="332"/>
      <c r="R9" s="305"/>
    </row>
    <row r="10" spans="1:18" ht="39.950000000000003" customHeight="1" x14ac:dyDescent="0.3">
      <c r="A10" s="334" t="s">
        <v>66</v>
      </c>
      <c r="B10" s="335" t="s">
        <v>71</v>
      </c>
      <c r="C10" s="336" t="s">
        <v>269</v>
      </c>
      <c r="D10" s="336" t="s">
        <v>39</v>
      </c>
      <c r="E10" s="337">
        <f>SUM('[1]43.02.13'!J12:K12)</f>
        <v>137</v>
      </c>
      <c r="F10" s="337">
        <f>E10-G10</f>
        <v>51</v>
      </c>
      <c r="G10" s="338">
        <f>'[1]43.02.13'!H12</f>
        <v>86</v>
      </c>
      <c r="H10" s="339">
        <f>'[1]43.02.13'!J12</f>
        <v>80</v>
      </c>
      <c r="I10" s="339">
        <v>4</v>
      </c>
      <c r="J10" s="340">
        <f t="shared" ref="J10:J15" si="0">H10-K10</f>
        <v>37</v>
      </c>
      <c r="K10" s="340">
        <v>43</v>
      </c>
      <c r="L10" s="341" t="s">
        <v>270</v>
      </c>
      <c r="M10" s="340">
        <f>'[1]43.02.13'!K12</f>
        <v>57</v>
      </c>
      <c r="N10" s="340">
        <v>3</v>
      </c>
      <c r="O10" s="340">
        <f>M10-P10</f>
        <v>17</v>
      </c>
      <c r="P10" s="340">
        <v>40</v>
      </c>
      <c r="Q10" s="341" t="s">
        <v>270</v>
      </c>
      <c r="R10" s="305"/>
    </row>
    <row r="11" spans="1:18" ht="39.950000000000003" customHeight="1" x14ac:dyDescent="0.3">
      <c r="A11" s="334" t="s">
        <v>70</v>
      </c>
      <c r="B11" s="335" t="s">
        <v>67</v>
      </c>
      <c r="C11" s="336" t="s">
        <v>271</v>
      </c>
      <c r="D11" s="336" t="s">
        <v>39</v>
      </c>
      <c r="E11" s="337">
        <f>SUM('[1]43.02.13'!J13:K13)</f>
        <v>156</v>
      </c>
      <c r="F11" s="337">
        <f t="shared" ref="F11:F21" si="1">E11-G11</f>
        <v>56</v>
      </c>
      <c r="G11" s="338">
        <f>'[1]43.02.13'!H13</f>
        <v>100</v>
      </c>
      <c r="H11" s="339">
        <f>'[1]43.02.13'!J13</f>
        <v>80</v>
      </c>
      <c r="I11" s="339">
        <v>4</v>
      </c>
      <c r="J11" s="340">
        <f t="shared" si="0"/>
        <v>30</v>
      </c>
      <c r="K11" s="340">
        <v>50</v>
      </c>
      <c r="L11" s="341" t="s">
        <v>270</v>
      </c>
      <c r="M11" s="340">
        <f>'[1]43.02.13'!K13</f>
        <v>76</v>
      </c>
      <c r="N11" s="340">
        <v>4</v>
      </c>
      <c r="O11" s="340">
        <f>M11-P11</f>
        <v>26</v>
      </c>
      <c r="P11" s="340">
        <v>50</v>
      </c>
      <c r="Q11" s="341" t="s">
        <v>270</v>
      </c>
      <c r="R11" s="305"/>
    </row>
    <row r="12" spans="1:18" ht="39.950000000000003" customHeight="1" x14ac:dyDescent="0.3">
      <c r="A12" s="334" t="s">
        <v>72</v>
      </c>
      <c r="B12" s="335" t="s">
        <v>73</v>
      </c>
      <c r="C12" s="336" t="s">
        <v>269</v>
      </c>
      <c r="D12" s="336" t="s">
        <v>39</v>
      </c>
      <c r="E12" s="337">
        <f>SUM('[1]43.02.13'!J15:K15)</f>
        <v>100</v>
      </c>
      <c r="F12" s="337">
        <f t="shared" si="1"/>
        <v>66</v>
      </c>
      <c r="G12" s="337">
        <f>'[1]43.02.13'!H15</f>
        <v>34</v>
      </c>
      <c r="H12" s="340">
        <f>'[1]43.02.13'!J15</f>
        <v>100</v>
      </c>
      <c r="I12" s="340">
        <v>5</v>
      </c>
      <c r="J12" s="340">
        <f t="shared" si="0"/>
        <v>88</v>
      </c>
      <c r="K12" s="340">
        <v>12</v>
      </c>
      <c r="L12" s="341" t="s">
        <v>82</v>
      </c>
      <c r="M12" s="342"/>
      <c r="N12" s="342"/>
      <c r="O12" s="342"/>
      <c r="P12" s="342"/>
      <c r="Q12" s="343"/>
      <c r="R12" s="305"/>
    </row>
    <row r="13" spans="1:18" ht="39.950000000000003" customHeight="1" x14ac:dyDescent="0.3">
      <c r="A13" s="334" t="s">
        <v>74</v>
      </c>
      <c r="B13" s="335" t="s">
        <v>75</v>
      </c>
      <c r="C13" s="336" t="s">
        <v>272</v>
      </c>
      <c r="D13" s="336" t="s">
        <v>273</v>
      </c>
      <c r="E13" s="337">
        <f>SUM('[1]43.02.13'!J16:K16)</f>
        <v>117</v>
      </c>
      <c r="F13" s="337">
        <f t="shared" si="1"/>
        <v>0</v>
      </c>
      <c r="G13" s="337">
        <f>'[1]43.02.13'!H16</f>
        <v>117</v>
      </c>
      <c r="H13" s="340">
        <f>'[1]43.02.13'!J16</f>
        <v>60</v>
      </c>
      <c r="I13" s="340">
        <v>3</v>
      </c>
      <c r="J13" s="340">
        <f t="shared" si="0"/>
        <v>0</v>
      </c>
      <c r="K13" s="340">
        <v>60</v>
      </c>
      <c r="L13" s="341" t="s">
        <v>223</v>
      </c>
      <c r="M13" s="340">
        <f>'[1]43.02.13'!K16</f>
        <v>57</v>
      </c>
      <c r="N13" s="340">
        <v>3</v>
      </c>
      <c r="O13" s="340">
        <f>M13-P13</f>
        <v>0</v>
      </c>
      <c r="P13" s="340">
        <f>G13-K13</f>
        <v>57</v>
      </c>
      <c r="Q13" s="341" t="s">
        <v>82</v>
      </c>
      <c r="R13" s="305"/>
    </row>
    <row r="14" spans="1:18" ht="39.950000000000003" customHeight="1" x14ac:dyDescent="0.3">
      <c r="A14" s="334" t="s">
        <v>76</v>
      </c>
      <c r="B14" s="335" t="s">
        <v>77</v>
      </c>
      <c r="C14" s="336" t="s">
        <v>274</v>
      </c>
      <c r="D14" s="336" t="s">
        <v>39</v>
      </c>
      <c r="E14" s="337">
        <f>SUM('[1]43.02.13'!J17:K17)</f>
        <v>117</v>
      </c>
      <c r="F14" s="337">
        <f t="shared" si="1"/>
        <v>77</v>
      </c>
      <c r="G14" s="337">
        <f>'[1]43.02.13'!H17</f>
        <v>40</v>
      </c>
      <c r="H14" s="340">
        <f>'[1]43.02.13'!J17</f>
        <v>60</v>
      </c>
      <c r="I14" s="340">
        <v>3</v>
      </c>
      <c r="J14" s="340">
        <f t="shared" si="0"/>
        <v>40</v>
      </c>
      <c r="K14" s="340">
        <v>20</v>
      </c>
      <c r="L14" s="341" t="s">
        <v>223</v>
      </c>
      <c r="M14" s="340">
        <f>'[1]43.02.13'!K17</f>
        <v>57</v>
      </c>
      <c r="N14" s="340">
        <v>3</v>
      </c>
      <c r="O14" s="340">
        <f>M14-P14</f>
        <v>37</v>
      </c>
      <c r="P14" s="340">
        <f>G14-K14</f>
        <v>20</v>
      </c>
      <c r="Q14" s="341" t="s">
        <v>82</v>
      </c>
      <c r="R14" s="305"/>
    </row>
    <row r="15" spans="1:18" ht="39.950000000000003" customHeight="1" x14ac:dyDescent="0.3">
      <c r="A15" s="334" t="s">
        <v>78</v>
      </c>
      <c r="B15" s="335" t="s">
        <v>79</v>
      </c>
      <c r="C15" s="336" t="s">
        <v>275</v>
      </c>
      <c r="D15" s="336" t="s">
        <v>39</v>
      </c>
      <c r="E15" s="337">
        <f>SUM('[1]43.02.13'!J18:K18)</f>
        <v>117</v>
      </c>
      <c r="F15" s="337">
        <f t="shared" si="1"/>
        <v>4</v>
      </c>
      <c r="G15" s="337">
        <f>'[1]43.02.13'!H18</f>
        <v>113</v>
      </c>
      <c r="H15" s="340">
        <f>'[1]43.02.13'!J18</f>
        <v>60</v>
      </c>
      <c r="I15" s="340">
        <v>3</v>
      </c>
      <c r="J15" s="340">
        <f t="shared" si="0"/>
        <v>2</v>
      </c>
      <c r="K15" s="340">
        <v>58</v>
      </c>
      <c r="L15" s="341" t="s">
        <v>137</v>
      </c>
      <c r="M15" s="340">
        <f>'[1]43.02.13'!K18</f>
        <v>57</v>
      </c>
      <c r="N15" s="340">
        <v>3</v>
      </c>
      <c r="O15" s="340">
        <f>M15-P15</f>
        <v>2</v>
      </c>
      <c r="P15" s="340">
        <f>G15-K15</f>
        <v>55</v>
      </c>
      <c r="Q15" s="341" t="s">
        <v>82</v>
      </c>
      <c r="R15" s="305"/>
    </row>
    <row r="16" spans="1:18" ht="39.950000000000003" customHeight="1" x14ac:dyDescent="0.3">
      <c r="A16" s="334" t="s">
        <v>80</v>
      </c>
      <c r="B16" s="335" t="s">
        <v>81</v>
      </c>
      <c r="C16" s="336" t="s">
        <v>276</v>
      </c>
      <c r="D16" s="336" t="s">
        <v>39</v>
      </c>
      <c r="E16" s="337">
        <f>SUM('[1]43.02.13'!J19:K19)</f>
        <v>76</v>
      </c>
      <c r="F16" s="337">
        <f t="shared" si="1"/>
        <v>36</v>
      </c>
      <c r="G16" s="337">
        <f>'[1]43.02.13'!H19</f>
        <v>40</v>
      </c>
      <c r="H16" s="342"/>
      <c r="I16" s="342"/>
      <c r="J16" s="342"/>
      <c r="K16" s="342"/>
      <c r="L16" s="343"/>
      <c r="M16" s="340">
        <f>'[1]43.02.13'!K19</f>
        <v>76</v>
      </c>
      <c r="N16" s="340">
        <v>4</v>
      </c>
      <c r="O16" s="340">
        <f>M16-P16</f>
        <v>36</v>
      </c>
      <c r="P16" s="340">
        <f>G16-K16</f>
        <v>40</v>
      </c>
      <c r="Q16" s="341" t="s">
        <v>82</v>
      </c>
      <c r="R16" s="305"/>
    </row>
    <row r="17" spans="1:18" ht="39.950000000000003" customHeight="1" x14ac:dyDescent="0.3">
      <c r="A17" s="334" t="s">
        <v>83</v>
      </c>
      <c r="B17" s="344" t="s">
        <v>90</v>
      </c>
      <c r="C17" s="336" t="s">
        <v>277</v>
      </c>
      <c r="D17" s="336" t="s">
        <v>39</v>
      </c>
      <c r="E17" s="337">
        <f>SUM('[1]43.02.13'!J20:K20)</f>
        <v>60</v>
      </c>
      <c r="F17" s="337">
        <f t="shared" si="1"/>
        <v>30</v>
      </c>
      <c r="G17" s="337">
        <f>'[1]43.02.13'!H20</f>
        <v>30</v>
      </c>
      <c r="H17" s="340">
        <f>'[1]43.02.13'!J20</f>
        <v>60</v>
      </c>
      <c r="I17" s="340">
        <v>3</v>
      </c>
      <c r="J17" s="340">
        <f>H17-K17</f>
        <v>30</v>
      </c>
      <c r="K17" s="340">
        <v>30</v>
      </c>
      <c r="L17" s="341" t="s">
        <v>82</v>
      </c>
      <c r="M17" s="342"/>
      <c r="N17" s="342"/>
      <c r="O17" s="342"/>
      <c r="P17" s="342"/>
      <c r="Q17" s="343"/>
      <c r="R17" s="305"/>
    </row>
    <row r="18" spans="1:18" ht="39.950000000000003" customHeight="1" x14ac:dyDescent="0.3">
      <c r="A18" s="334" t="s">
        <v>85</v>
      </c>
      <c r="B18" s="335" t="s">
        <v>84</v>
      </c>
      <c r="C18" s="336" t="s">
        <v>278</v>
      </c>
      <c r="D18" s="336" t="s">
        <v>279</v>
      </c>
      <c r="E18" s="337">
        <f>SUM('[1]43.02.13'!J22:K22)</f>
        <v>156</v>
      </c>
      <c r="F18" s="337">
        <f t="shared" si="1"/>
        <v>66</v>
      </c>
      <c r="G18" s="337">
        <f>'[1]43.02.13'!H22</f>
        <v>90</v>
      </c>
      <c r="H18" s="340">
        <f>'[1]43.02.13'!J22</f>
        <v>80</v>
      </c>
      <c r="I18" s="340">
        <v>4</v>
      </c>
      <c r="J18" s="340">
        <f>H18-K18</f>
        <v>30</v>
      </c>
      <c r="K18" s="340">
        <v>50</v>
      </c>
      <c r="L18" s="341" t="s">
        <v>270</v>
      </c>
      <c r="M18" s="340">
        <f>'[1]43.02.13'!K22</f>
        <v>76</v>
      </c>
      <c r="N18" s="340">
        <v>4</v>
      </c>
      <c r="O18" s="340">
        <f>M18-P18</f>
        <v>36</v>
      </c>
      <c r="P18" s="340">
        <v>40</v>
      </c>
      <c r="Q18" s="341" t="s">
        <v>270</v>
      </c>
      <c r="R18" s="305"/>
    </row>
    <row r="19" spans="1:18" ht="39.950000000000003" customHeight="1" x14ac:dyDescent="0.3">
      <c r="A19" s="334" t="s">
        <v>86</v>
      </c>
      <c r="B19" s="345" t="s">
        <v>173</v>
      </c>
      <c r="C19" s="336" t="s">
        <v>269</v>
      </c>
      <c r="D19" s="336" t="s">
        <v>39</v>
      </c>
      <c r="E19" s="337">
        <f>SUM('[1]43.02.13'!J24:K24)</f>
        <v>95</v>
      </c>
      <c r="F19" s="337">
        <f t="shared" si="1"/>
        <v>45</v>
      </c>
      <c r="G19" s="337">
        <f>'[1]43.02.13'!H24</f>
        <v>50</v>
      </c>
      <c r="H19" s="342"/>
      <c r="I19" s="342"/>
      <c r="J19" s="342"/>
      <c r="K19" s="342"/>
      <c r="L19" s="343"/>
      <c r="M19" s="340">
        <f>'[1]43.02.13'!K24</f>
        <v>95</v>
      </c>
      <c r="N19" s="340">
        <v>5</v>
      </c>
      <c r="O19" s="340">
        <f>M19-P19</f>
        <v>45</v>
      </c>
      <c r="P19" s="340">
        <f>G19-K19</f>
        <v>50</v>
      </c>
      <c r="Q19" s="341" t="s">
        <v>82</v>
      </c>
      <c r="R19" s="305"/>
    </row>
    <row r="20" spans="1:18" ht="39.950000000000003" customHeight="1" x14ac:dyDescent="0.3">
      <c r="A20" s="334" t="s">
        <v>87</v>
      </c>
      <c r="B20" s="346" t="s">
        <v>88</v>
      </c>
      <c r="C20" s="336" t="s">
        <v>280</v>
      </c>
      <c r="D20" s="336" t="s">
        <v>39</v>
      </c>
      <c r="E20" s="337">
        <f>SUM('[1]43.02.13'!J25:K25)</f>
        <v>117</v>
      </c>
      <c r="F20" s="337">
        <f t="shared" si="1"/>
        <v>77</v>
      </c>
      <c r="G20" s="337">
        <f>'[1]43.02.13'!H25</f>
        <v>40</v>
      </c>
      <c r="H20" s="340">
        <f>'[1]43.02.13'!J25</f>
        <v>60</v>
      </c>
      <c r="I20" s="340">
        <v>3</v>
      </c>
      <c r="J20" s="340">
        <f>H20-K20</f>
        <v>40</v>
      </c>
      <c r="K20" s="340">
        <v>20</v>
      </c>
      <c r="L20" s="341" t="s">
        <v>223</v>
      </c>
      <c r="M20" s="340">
        <f>'[1]43.02.13'!K25</f>
        <v>57</v>
      </c>
      <c r="N20" s="340">
        <v>3</v>
      </c>
      <c r="O20" s="340">
        <f>M20-P20</f>
        <v>37</v>
      </c>
      <c r="P20" s="340">
        <f>G20-K20</f>
        <v>20</v>
      </c>
      <c r="Q20" s="341" t="s">
        <v>82</v>
      </c>
      <c r="R20" s="305"/>
    </row>
    <row r="21" spans="1:18" ht="39.950000000000003" customHeight="1" x14ac:dyDescent="0.3">
      <c r="A21" s="347" t="s">
        <v>89</v>
      </c>
      <c r="B21" s="348" t="s">
        <v>174</v>
      </c>
      <c r="C21" s="336" t="s">
        <v>281</v>
      </c>
      <c r="D21" s="336" t="s">
        <v>39</v>
      </c>
      <c r="E21" s="337">
        <f>SUM('[1]43.02.13'!J27:K27)</f>
        <v>156</v>
      </c>
      <c r="F21" s="337">
        <f t="shared" si="1"/>
        <v>116</v>
      </c>
      <c r="G21" s="349">
        <f>'[1]43.02.13'!H27</f>
        <v>40</v>
      </c>
      <c r="H21" s="350">
        <f>'[1]43.02.13'!J27</f>
        <v>80</v>
      </c>
      <c r="I21" s="350">
        <v>4</v>
      </c>
      <c r="J21" s="340">
        <f>H21-K21</f>
        <v>60</v>
      </c>
      <c r="K21" s="340">
        <v>20</v>
      </c>
      <c r="L21" s="341" t="s">
        <v>82</v>
      </c>
      <c r="M21" s="340">
        <f>'[1]43.02.13'!K27</f>
        <v>76</v>
      </c>
      <c r="N21" s="340">
        <v>4</v>
      </c>
      <c r="O21" s="340">
        <f>M21-P21</f>
        <v>56</v>
      </c>
      <c r="P21" s="340">
        <f>G21-K21</f>
        <v>20</v>
      </c>
      <c r="Q21" s="341" t="s">
        <v>82</v>
      </c>
      <c r="R21" s="305"/>
    </row>
    <row r="22" spans="1:18" ht="18.75" x14ac:dyDescent="0.3">
      <c r="A22" s="351"/>
      <c r="B22" s="352"/>
      <c r="C22" s="352"/>
      <c r="D22" s="352"/>
      <c r="E22" s="353">
        <f>SUM(E10:E21)</f>
        <v>1404</v>
      </c>
      <c r="F22" s="353">
        <f>SUM(F10:F21)</f>
        <v>624</v>
      </c>
      <c r="G22" s="353">
        <f>SUM(G10:G21)</f>
        <v>780</v>
      </c>
      <c r="H22" s="353">
        <f t="shared" ref="H22:P22" si="2">SUM(H10:H21)</f>
        <v>720</v>
      </c>
      <c r="I22" s="353">
        <f t="shared" si="2"/>
        <v>36</v>
      </c>
      <c r="J22" s="353">
        <f t="shared" si="2"/>
        <v>357</v>
      </c>
      <c r="K22" s="353">
        <f t="shared" si="2"/>
        <v>363</v>
      </c>
      <c r="L22" s="353"/>
      <c r="M22" s="353">
        <f t="shared" si="2"/>
        <v>684</v>
      </c>
      <c r="N22" s="353">
        <f t="shared" si="2"/>
        <v>36</v>
      </c>
      <c r="O22" s="353">
        <f t="shared" si="2"/>
        <v>292</v>
      </c>
      <c r="P22" s="353">
        <f t="shared" si="2"/>
        <v>392</v>
      </c>
      <c r="Q22" s="353"/>
      <c r="R22" s="354"/>
    </row>
    <row r="23" spans="1:18" ht="18.75" x14ac:dyDescent="0.3">
      <c r="A23" s="355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</row>
    <row r="24" spans="1:18" ht="18.75" x14ac:dyDescent="0.3">
      <c r="A24" s="356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4"/>
    </row>
    <row r="25" spans="1:18" ht="18.75" x14ac:dyDescent="0.3">
      <c r="A25" s="356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4"/>
    </row>
    <row r="26" spans="1:18" x14ac:dyDescent="0.2">
      <c r="A26" s="4"/>
      <c r="B26" s="4"/>
      <c r="C26" s="4"/>
      <c r="D26" s="4"/>
      <c r="E26" s="4"/>
      <c r="F26" s="4"/>
      <c r="G26" s="4"/>
    </row>
    <row r="27" spans="1:18" x14ac:dyDescent="0.2">
      <c r="A27" s="4"/>
      <c r="B27" s="4"/>
      <c r="C27" s="4"/>
      <c r="D27" s="4"/>
      <c r="E27" s="4"/>
      <c r="F27" s="4"/>
      <c r="G27" s="4"/>
    </row>
    <row r="28" spans="1:18" x14ac:dyDescent="0.2">
      <c r="A28" s="357"/>
      <c r="B28" s="357"/>
      <c r="C28" s="4"/>
      <c r="D28" s="4"/>
      <c r="E28" s="4"/>
      <c r="F28" s="4"/>
      <c r="G28" s="4"/>
    </row>
    <row r="29" spans="1:18" x14ac:dyDescent="0.2">
      <c r="A29" s="357"/>
      <c r="B29" s="357"/>
      <c r="C29" s="4"/>
      <c r="D29" s="4"/>
      <c r="E29" s="4"/>
      <c r="F29" s="4"/>
      <c r="G29" s="4"/>
    </row>
    <row r="30" spans="1:18" ht="15" x14ac:dyDescent="0.25">
      <c r="A30" s="358"/>
      <c r="B30" s="357"/>
      <c r="C30" s="4"/>
      <c r="D30" s="4"/>
      <c r="E30" s="4"/>
      <c r="F30" s="4"/>
      <c r="G30" s="4"/>
    </row>
    <row r="31" spans="1:18" ht="15" x14ac:dyDescent="0.25">
      <c r="A31" s="358"/>
      <c r="B31" s="358"/>
      <c r="C31" s="4"/>
      <c r="D31" s="4"/>
      <c r="E31" s="4"/>
      <c r="F31" s="4"/>
      <c r="G31" s="4"/>
    </row>
    <row r="32" spans="1:18" ht="15.75" x14ac:dyDescent="0.25">
      <c r="A32" s="359"/>
      <c r="B32" s="360"/>
      <c r="C32" s="4"/>
      <c r="D32" s="4"/>
      <c r="E32" s="4"/>
      <c r="F32" s="4"/>
      <c r="G32" s="4"/>
    </row>
    <row r="33" spans="1:7" ht="15.75" x14ac:dyDescent="0.25">
      <c r="A33" s="359"/>
      <c r="B33" s="360"/>
      <c r="C33" s="4"/>
      <c r="D33" s="4"/>
      <c r="E33" s="4"/>
      <c r="F33" s="4"/>
      <c r="G33" s="4"/>
    </row>
    <row r="34" spans="1:7" ht="15.75" x14ac:dyDescent="0.25">
      <c r="A34" s="359"/>
      <c r="B34" s="360"/>
      <c r="C34" s="4"/>
      <c r="D34" s="4"/>
      <c r="E34" s="4"/>
      <c r="F34" s="4"/>
      <c r="G34" s="4"/>
    </row>
    <row r="35" spans="1:7" ht="15.75" x14ac:dyDescent="0.25">
      <c r="A35" s="359"/>
      <c r="B35" s="360"/>
      <c r="C35" s="4"/>
      <c r="D35" s="4"/>
      <c r="E35" s="4"/>
      <c r="F35" s="4"/>
      <c r="G35" s="4"/>
    </row>
    <row r="36" spans="1:7" ht="15.75" x14ac:dyDescent="0.25">
      <c r="A36" s="359"/>
      <c r="B36" s="360"/>
      <c r="C36" s="4"/>
      <c r="D36" s="4"/>
      <c r="E36" s="4"/>
      <c r="F36" s="4"/>
      <c r="G36" s="4"/>
    </row>
    <row r="37" spans="1:7" ht="15.75" x14ac:dyDescent="0.25">
      <c r="A37" s="359"/>
      <c r="B37" s="360"/>
      <c r="C37" s="4"/>
      <c r="D37" s="4"/>
      <c r="E37" s="4"/>
      <c r="F37" s="4"/>
      <c r="G37" s="4"/>
    </row>
    <row r="38" spans="1:7" ht="15.75" x14ac:dyDescent="0.25">
      <c r="A38" s="359"/>
      <c r="B38" s="360"/>
      <c r="C38" s="4"/>
      <c r="D38" s="4"/>
      <c r="E38" s="4"/>
      <c r="F38" s="4"/>
      <c r="G38" s="4"/>
    </row>
    <row r="39" spans="1:7" ht="15.75" x14ac:dyDescent="0.25">
      <c r="A39" s="359"/>
      <c r="B39" s="360"/>
      <c r="C39" s="4"/>
      <c r="D39" s="4"/>
      <c r="E39" s="4"/>
      <c r="F39" s="4"/>
      <c r="G39" s="4"/>
    </row>
    <row r="40" spans="1:7" ht="15.75" x14ac:dyDescent="0.25">
      <c r="A40" s="359"/>
      <c r="B40" s="360"/>
      <c r="C40" s="4"/>
      <c r="D40" s="4"/>
      <c r="E40" s="4"/>
      <c r="F40" s="4"/>
      <c r="G40" s="4"/>
    </row>
    <row r="41" spans="1:7" ht="15.75" x14ac:dyDescent="0.25">
      <c r="A41" s="359"/>
      <c r="B41" s="360"/>
      <c r="C41" s="4"/>
      <c r="D41" s="4"/>
      <c r="E41" s="4"/>
      <c r="F41" s="4"/>
      <c r="G41" s="4"/>
    </row>
    <row r="42" spans="1:7" ht="15.75" x14ac:dyDescent="0.25">
      <c r="A42" s="359"/>
      <c r="B42" s="360"/>
      <c r="C42" s="4"/>
      <c r="D42" s="4"/>
      <c r="E42" s="4"/>
      <c r="F42" s="4"/>
      <c r="G42" s="4"/>
    </row>
    <row r="43" spans="1:7" ht="15.75" x14ac:dyDescent="0.25">
      <c r="A43" s="359"/>
      <c r="B43" s="360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</sheetData>
  <mergeCells count="4">
    <mergeCell ref="E3:K3"/>
    <mergeCell ref="O3:P3"/>
    <mergeCell ref="H6:L6"/>
    <mergeCell ref="M6:Q6"/>
  </mergeCells>
  <printOptions horizontalCentered="1" verticalCentered="1"/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Титул</vt:lpstr>
      <vt:lpstr>43.02.13</vt:lpstr>
      <vt:lpstr>Практики (2)</vt:lpstr>
      <vt:lpstr>ТПИ-11</vt:lpstr>
      <vt:lpstr>'Практики (2)'!_ftnref1</vt:lpstr>
      <vt:lpstr>'43.02.13'!_xlnm.Print_Area</vt:lpstr>
      <vt:lpstr>'Практики (2)'!_xlnm.Print_Area</vt:lpstr>
      <vt:lpstr>Титул!_xlnm.Print_Area</vt:lpstr>
      <vt:lpstr>'43.02.13'!_xlnm.Print_Area_0</vt:lpstr>
      <vt:lpstr>'Практики (2)'!_xlnm.Print_Area_0</vt:lpstr>
      <vt:lpstr>Титул!_xlnm.Print_Area_0</vt:lpstr>
      <vt:lpstr>'43.02.13'!_xlnm.Print_Area_0_0</vt:lpstr>
      <vt:lpstr>'Практики (2)'!_xlnm.Print_Area_0_0</vt:lpstr>
      <vt:lpstr>Титул!_xlnm.Print_Area_0_0</vt:lpstr>
      <vt:lpstr>'43.02.13'!Excel_BuiltIn_Print_Area_2_1</vt:lpstr>
      <vt:lpstr>'43.02.13'!Область_печати</vt:lpstr>
      <vt:lpstr>'Практики (2)'!Область_печати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2020-09-30T09:44:22Z</cp:lastPrinted>
  <dcterms:created xsi:type="dcterms:W3CDTF">2019-07-12T11:27:12Z</dcterms:created>
  <dcterms:modified xsi:type="dcterms:W3CDTF">2021-03-03T17:02:12Z</dcterms:modified>
</cp:coreProperties>
</file>